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ma\OneDrive\Lohiverkko\Talous\Taloyhtiötiedot\"/>
    </mc:Choice>
  </mc:AlternateContent>
  <xr:revisionPtr revIDLastSave="0" documentId="13_ncr:1_{30367249-5E7E-421B-B78D-7F0747CECA28}" xr6:coauthVersionLast="31" xr6:coauthVersionMax="31" xr10:uidLastSave="{00000000-0000-0000-0000-000000000000}"/>
  <bookViews>
    <workbookView xWindow="0" yWindow="0" windowWidth="23040" windowHeight="9048" xr2:uid="{54962081-986F-47F5-9D01-A59E5296D5F7}"/>
  </bookViews>
  <sheets>
    <sheet name="Taul1" sheetId="1" r:id="rId1"/>
    <sheet name="yhtiöjärjestys m2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F27" i="2" l="1"/>
  <c r="I38" i="1" s="1"/>
  <c r="F26" i="2"/>
  <c r="I37" i="1" s="1"/>
  <c r="E31" i="2"/>
  <c r="F12" i="1"/>
  <c r="F11" i="1"/>
  <c r="K18" i="1"/>
  <c r="I39" i="1" l="1"/>
  <c r="I41" i="1" s="1"/>
  <c r="E29" i="2"/>
  <c r="E28" i="2"/>
  <c r="E27" i="2"/>
  <c r="E26" i="2"/>
  <c r="B41" i="2"/>
  <c r="D24" i="1"/>
  <c r="G32" i="1" l="1"/>
  <c r="N12" i="1" l="1"/>
  <c r="N13" i="1"/>
  <c r="P10" i="1" s="1"/>
  <c r="P11" i="1" s="1"/>
  <c r="N10" i="1"/>
  <c r="K14" i="1"/>
  <c r="M14" i="1"/>
  <c r="L14" i="1"/>
  <c r="F39" i="1" l="1"/>
  <c r="F42" i="1" s="1"/>
  <c r="H27" i="1"/>
  <c r="H28" i="1"/>
  <c r="H29" i="1"/>
  <c r="H26" i="1"/>
  <c r="D32" i="1"/>
  <c r="F32" i="1"/>
  <c r="F18" i="1"/>
  <c r="F23" i="1" s="1"/>
  <c r="D18" i="1"/>
  <c r="D23" i="1" s="1"/>
  <c r="H10" i="1"/>
  <c r="H20" i="1"/>
  <c r="H15" i="1"/>
  <c r="D34" i="1" l="1"/>
  <c r="F34" i="1"/>
  <c r="G34" i="1" s="1"/>
</calcChain>
</file>

<file path=xl/sharedStrings.xml><?xml version="1.0" encoding="utf-8"?>
<sst xmlns="http://schemas.openxmlformats.org/spreadsheetml/2006/main" count="79" uniqueCount="57">
  <si>
    <t>Asunto Oy Lohiverkko</t>
  </si>
  <si>
    <t>Kiinteistön tiedot (kiinteistöverotus)</t>
  </si>
  <si>
    <t>049-014-0010-0013-K</t>
  </si>
  <si>
    <t>Maapohja</t>
  </si>
  <si>
    <t xml:space="preserve"> - rakennusoikeus</t>
  </si>
  <si>
    <t>m2</t>
  </si>
  <si>
    <t xml:space="preserve"> - pinta-ala</t>
  </si>
  <si>
    <t>m3</t>
  </si>
  <si>
    <t xml:space="preserve"> - pinta-ala ilman kellaria</t>
  </si>
  <si>
    <t xml:space="preserve"> - kellari</t>
  </si>
  <si>
    <t>Pientalot yhteensä</t>
  </si>
  <si>
    <t>Jätekatos</t>
  </si>
  <si>
    <t>-</t>
  </si>
  <si>
    <t>IF vakuutuskirja 5.3.2018</t>
  </si>
  <si>
    <t>Talo A</t>
  </si>
  <si>
    <t>Talo B</t>
  </si>
  <si>
    <t>Talo C</t>
  </si>
  <si>
    <t>Autokatos</t>
  </si>
  <si>
    <r>
      <t xml:space="preserve">Ifin vakuutukseen sisältyy ilman erillismainintaa alle 300 </t>
    </r>
    <r>
      <rPr>
        <b/>
        <sz val="11"/>
        <color rgb="FF1F497D"/>
        <rFont val="Calibri"/>
        <family val="2"/>
      </rPr>
      <t>m2:n</t>
    </r>
    <r>
      <rPr>
        <sz val="11"/>
        <color rgb="FF1F497D"/>
        <rFont val="Calibri"/>
        <family val="2"/>
      </rPr>
      <t xml:space="preserve"> kokoiset katokset, siksi niitä ei ole mainittuna vakuutuskirjassa.</t>
    </r>
  </si>
  <si>
    <t>Ero</t>
  </si>
  <si>
    <t>Lämpökeskus sis. kellarivarastot</t>
  </si>
  <si>
    <t>Talot</t>
  </si>
  <si>
    <t>Meklari (=kiinteistön tiedot, joilla tarjous on pyydetty)</t>
  </si>
  <si>
    <t>Kiinteistötunnus: 49-14-10-13 VTJ-PRT: 102366917L</t>
  </si>
  <si>
    <t>A-talo</t>
  </si>
  <si>
    <t>kok.ala m2</t>
  </si>
  <si>
    <t xml:space="preserve">  - kellari</t>
  </si>
  <si>
    <t>B-talo</t>
  </si>
  <si>
    <t>C-talo</t>
  </si>
  <si>
    <t>huon.ala m2</t>
  </si>
  <si>
    <t>puuttuu</t>
  </si>
  <si>
    <t>?</t>
  </si>
  <si>
    <t>korkeus</t>
  </si>
  <si>
    <t>Kiinteistörekisterin tiedot</t>
  </si>
  <si>
    <t>sis.</t>
  </si>
  <si>
    <t>46 m3, ei ilm.?</t>
  </si>
  <si>
    <t>Pientalo rakennus 1</t>
  </si>
  <si>
    <t xml:space="preserve">Pientalo rakennus 3 </t>
  </si>
  <si>
    <t>a1</t>
  </si>
  <si>
    <t>a2</t>
  </si>
  <si>
    <t>a3</t>
  </si>
  <si>
    <t>a4</t>
  </si>
  <si>
    <t>b5</t>
  </si>
  <si>
    <t>b6</t>
  </si>
  <si>
    <t>b7</t>
  </si>
  <si>
    <t>b8</t>
  </si>
  <si>
    <t>b9</t>
  </si>
  <si>
    <t>b10</t>
  </si>
  <si>
    <t>b11</t>
  </si>
  <si>
    <t>b12</t>
  </si>
  <si>
    <t>c13</t>
  </si>
  <si>
    <t>c14</t>
  </si>
  <si>
    <t>c15</t>
  </si>
  <si>
    <t>A+C-talot</t>
  </si>
  <si>
    <t>Talous-/ autotallirakennus rakennus 2</t>
  </si>
  <si>
    <t>(ks. Verotusarvolaskelma 1982)</t>
  </si>
  <si>
    <t>Rak 1 kohdistettuna talolle A ja talolle B yhtiöjärjestyksen mukaisesti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</si>
</sst>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0.0\ 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497D"/>
      <name val="Calibri"/>
      <family val="2"/>
    </font>
    <font>
      <b/>
      <sz val="11"/>
      <color rgb="FF1F497D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0"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center"/>
    </xf>
    <xf numFmtId="0" fontId="1" fillId="0" borderId="0" xfId="0" applyFont="1"/>
    <xf numFmtId="164" fontId="1" fillId="0" borderId="0" xfId="0" applyNumberFormat="1" applyFont="1"/>
    <xf numFmtId="0" fontId="0" fillId="2" borderId="0" xfId="0" applyFill="1"/>
    <xf numFmtId="9" fontId="4" fillId="0" borderId="0" xfId="0" applyNumberFormat="1" applyFont="1"/>
    <xf numFmtId="0" fontId="0" fillId="0" borderId="0" xfId="0" applyAlignment="1">
      <alignment horizontal="center"/>
    </xf>
    <xf numFmtId="0" fontId="5" fillId="0" borderId="0" xfId="0" applyFont="1"/>
    <xf numFmtId="0" fontId="1" fillId="3" borderId="0" xfId="0" applyFont="1" applyFill="1"/>
    <xf numFmtId="0" fontId="0" fillId="3" borderId="0" xfId="0" applyFill="1"/>
    <xf numFmtId="0" fontId="0" fillId="3" borderId="0" xfId="0" quotePrefix="1" applyFill="1" applyAlignment="1">
      <alignment horizontal="center" vertical="center"/>
    </xf>
    <xf numFmtId="0" fontId="5" fillId="3" borderId="0" xfId="0" applyFont="1" applyFill="1"/>
    <xf numFmtId="0" fontId="0" fillId="3" borderId="0" xfId="0" applyFill="1" applyAlignment="1">
      <alignment wrapText="1"/>
    </xf>
    <xf numFmtId="165" fontId="0" fillId="0" borderId="0" xfId="1" applyNumberFormat="1" applyFont="1"/>
    <xf numFmtId="165" fontId="0" fillId="0" borderId="0" xfId="0" applyNumberFormat="1"/>
    <xf numFmtId="1" fontId="0" fillId="3" borderId="0" xfId="0" applyNumberFormat="1" applyFill="1"/>
    <xf numFmtId="1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Font="1"/>
  </cellXfs>
  <cellStyles count="2">
    <cellStyle name="Normaali" xfId="0" builtinId="0"/>
    <cellStyle name="Prosentti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161371</xdr:colOff>
      <xdr:row>24</xdr:row>
      <xdr:rowOff>31855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312F6664-848E-4D4D-9DDE-4E01C9361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2880"/>
          <a:ext cx="4428571" cy="42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07064-7930-41C9-A671-0D8D3FE5723C}">
  <dimension ref="A1:P44"/>
  <sheetViews>
    <sheetView tabSelected="1" workbookViewId="0">
      <selection activeCell="K12" sqref="K12"/>
    </sheetView>
  </sheetViews>
  <sheetFormatPr defaultRowHeight="14.4" x14ac:dyDescent="0.3"/>
  <cols>
    <col min="1" max="1" width="28.21875" customWidth="1"/>
    <col min="2" max="3" width="1.44140625" customWidth="1"/>
    <col min="6" max="6" width="9.109375" bestFit="1" customWidth="1"/>
    <col min="11" max="11" width="11.109375" customWidth="1"/>
    <col min="12" max="12" width="10" customWidth="1"/>
  </cols>
  <sheetData>
    <row r="1" spans="1:16" x14ac:dyDescent="0.3">
      <c r="A1" t="s">
        <v>0</v>
      </c>
      <c r="F1" s="1">
        <v>43172</v>
      </c>
    </row>
    <row r="4" spans="1:16" x14ac:dyDescent="0.3">
      <c r="A4" s="9" t="s">
        <v>1</v>
      </c>
      <c r="B4" s="10"/>
      <c r="C4" s="10"/>
      <c r="D4" s="10"/>
      <c r="E4" s="10" t="s">
        <v>2</v>
      </c>
      <c r="F4" s="10"/>
      <c r="G4" s="10"/>
      <c r="H4" s="10"/>
      <c r="J4" s="3" t="s">
        <v>33</v>
      </c>
      <c r="K4" s="3"/>
    </row>
    <row r="5" spans="1:16" x14ac:dyDescent="0.3">
      <c r="A5" s="10" t="s">
        <v>55</v>
      </c>
      <c r="B5" s="10"/>
      <c r="C5" s="10"/>
      <c r="D5" s="10"/>
      <c r="E5" s="10"/>
      <c r="F5" s="10"/>
      <c r="G5" s="10"/>
      <c r="H5" s="10"/>
      <c r="J5" t="s">
        <v>23</v>
      </c>
    </row>
    <row r="6" spans="1:16" x14ac:dyDescent="0.3">
      <c r="A6" s="10" t="s">
        <v>3</v>
      </c>
      <c r="B6" s="10"/>
      <c r="C6" s="10"/>
      <c r="D6" s="10" t="s">
        <v>5</v>
      </c>
      <c r="E6" s="10"/>
      <c r="F6" s="10" t="s">
        <v>7</v>
      </c>
      <c r="G6" s="10"/>
      <c r="H6" s="10"/>
    </row>
    <row r="7" spans="1:16" x14ac:dyDescent="0.3">
      <c r="A7" s="10" t="s">
        <v>4</v>
      </c>
      <c r="B7" s="10"/>
      <c r="C7" s="10"/>
      <c r="D7" s="10">
        <v>1800</v>
      </c>
      <c r="E7" s="10"/>
      <c r="F7" s="10"/>
      <c r="G7" s="10"/>
      <c r="H7" s="10"/>
    </row>
    <row r="8" spans="1:16" x14ac:dyDescent="0.3">
      <c r="A8" s="10" t="s">
        <v>6</v>
      </c>
      <c r="B8" s="10"/>
      <c r="C8" s="10"/>
      <c r="D8" s="10">
        <v>6735</v>
      </c>
      <c r="E8" s="10"/>
      <c r="F8" s="10"/>
      <c r="G8" s="10"/>
      <c r="H8" s="10"/>
    </row>
    <row r="9" spans="1:16" x14ac:dyDescent="0.3">
      <c r="A9" s="10"/>
      <c r="B9" s="10"/>
      <c r="C9" s="10"/>
      <c r="D9" s="10"/>
      <c r="E9" s="10"/>
      <c r="F9" s="10"/>
      <c r="G9" s="10"/>
      <c r="H9" s="10"/>
      <c r="K9" t="s">
        <v>29</v>
      </c>
      <c r="L9" s="19" t="s">
        <v>25</v>
      </c>
      <c r="M9" s="18" t="s">
        <v>7</v>
      </c>
      <c r="N9" t="s">
        <v>32</v>
      </c>
      <c r="P9" s="7" t="s">
        <v>31</v>
      </c>
    </row>
    <row r="10" spans="1:16" x14ac:dyDescent="0.3">
      <c r="A10" s="10" t="s">
        <v>36</v>
      </c>
      <c r="B10" s="10"/>
      <c r="C10" s="10"/>
      <c r="D10" s="10"/>
      <c r="E10" s="10"/>
      <c r="F10" s="10">
        <v>2877</v>
      </c>
      <c r="G10" s="10"/>
      <c r="H10" s="10">
        <f>+F10/(D11+D12)</f>
        <v>3.0935483870967744</v>
      </c>
      <c r="J10" t="s">
        <v>24</v>
      </c>
      <c r="K10">
        <v>422</v>
      </c>
      <c r="L10" s="19">
        <v>455</v>
      </c>
      <c r="M10" s="3">
        <v>1956</v>
      </c>
      <c r="N10" s="8">
        <f>+M10/L10</f>
        <v>4.2989010989010987</v>
      </c>
      <c r="P10">
        <f>+N13*L10</f>
        <v>1365</v>
      </c>
    </row>
    <row r="11" spans="1:16" x14ac:dyDescent="0.3">
      <c r="A11" s="10" t="s">
        <v>8</v>
      </c>
      <c r="B11" s="10"/>
      <c r="C11" s="10"/>
      <c r="D11" s="10">
        <v>732</v>
      </c>
      <c r="E11" s="10"/>
      <c r="F11" s="16">
        <f>+D11*H10</f>
        <v>2264.4774193548387</v>
      </c>
      <c r="G11" s="10"/>
      <c r="H11" s="10"/>
      <c r="J11" t="s">
        <v>26</v>
      </c>
      <c r="K11">
        <v>0</v>
      </c>
      <c r="L11" s="19">
        <v>0</v>
      </c>
      <c r="M11" s="3">
        <v>0</v>
      </c>
      <c r="P11">
        <f>+M10-P10</f>
        <v>591</v>
      </c>
    </row>
    <row r="12" spans="1:16" x14ac:dyDescent="0.3">
      <c r="A12" s="10" t="s">
        <v>9</v>
      </c>
      <c r="B12" s="10"/>
      <c r="C12" s="10"/>
      <c r="D12" s="10">
        <v>198</v>
      </c>
      <c r="E12" s="10"/>
      <c r="F12" s="16">
        <f>+D12*H10</f>
        <v>612.52258064516127</v>
      </c>
      <c r="G12" s="10"/>
      <c r="H12" s="10"/>
      <c r="J12" t="s">
        <v>27</v>
      </c>
      <c r="K12">
        <v>876</v>
      </c>
      <c r="L12" s="19">
        <v>1006</v>
      </c>
      <c r="M12" s="3">
        <v>2924</v>
      </c>
      <c r="N12">
        <f t="shared" ref="N12:N13" si="0">+M12/L12</f>
        <v>2.9065606361829026</v>
      </c>
    </row>
    <row r="13" spans="1:16" x14ac:dyDescent="0.3">
      <c r="A13" s="10"/>
      <c r="B13" s="10"/>
      <c r="C13" s="10"/>
      <c r="D13" s="10"/>
      <c r="E13" s="10"/>
      <c r="F13" s="10"/>
      <c r="G13" s="10"/>
      <c r="H13" s="10"/>
      <c r="J13" t="s">
        <v>28</v>
      </c>
      <c r="K13">
        <v>316</v>
      </c>
      <c r="L13" s="19">
        <v>343</v>
      </c>
      <c r="M13" s="3">
        <v>1029</v>
      </c>
      <c r="N13">
        <f t="shared" si="0"/>
        <v>3</v>
      </c>
    </row>
    <row r="14" spans="1:16" x14ac:dyDescent="0.3">
      <c r="A14" s="10" t="s">
        <v>37</v>
      </c>
      <c r="B14" s="10"/>
      <c r="C14" s="10"/>
      <c r="D14" s="10"/>
      <c r="E14" s="10"/>
      <c r="F14" s="10"/>
      <c r="G14" s="10"/>
      <c r="H14" s="10"/>
      <c r="K14">
        <f>SUM(K10:K13)</f>
        <v>1614</v>
      </c>
      <c r="L14" s="19">
        <f>SUM(L10:L13)</f>
        <v>1804</v>
      </c>
      <c r="M14" s="3">
        <f>SUM(M10:M13)</f>
        <v>5909</v>
      </c>
    </row>
    <row r="15" spans="1:16" x14ac:dyDescent="0.3">
      <c r="A15" s="10" t="s">
        <v>8</v>
      </c>
      <c r="B15" s="10"/>
      <c r="C15" s="10"/>
      <c r="D15" s="10">
        <v>878</v>
      </c>
      <c r="E15" s="10"/>
      <c r="F15" s="10">
        <v>2717</v>
      </c>
      <c r="G15" s="10"/>
      <c r="H15" s="10">
        <f>+F15/D15</f>
        <v>3.0945330296127564</v>
      </c>
      <c r="J15" t="s">
        <v>17</v>
      </c>
      <c r="M15" s="3">
        <v>610</v>
      </c>
    </row>
    <row r="16" spans="1:16" x14ac:dyDescent="0.3">
      <c r="A16" s="10" t="s">
        <v>9</v>
      </c>
      <c r="B16" s="10"/>
      <c r="C16" s="10"/>
      <c r="D16" s="10"/>
      <c r="E16" s="10"/>
      <c r="F16" s="10"/>
      <c r="G16" s="10"/>
      <c r="H16" s="10"/>
      <c r="J16" t="s">
        <v>11</v>
      </c>
      <c r="K16" t="s">
        <v>30</v>
      </c>
    </row>
    <row r="17" spans="1:12" x14ac:dyDescent="0.3">
      <c r="A17" s="10"/>
      <c r="B17" s="10"/>
      <c r="C17" s="10"/>
      <c r="D17" s="10"/>
      <c r="E17" s="10"/>
      <c r="F17" s="10"/>
      <c r="G17" s="10"/>
      <c r="H17" s="10"/>
      <c r="K17" t="s">
        <v>5</v>
      </c>
      <c r="L17" t="s">
        <v>7</v>
      </c>
    </row>
    <row r="18" spans="1:12" x14ac:dyDescent="0.3">
      <c r="A18" s="9" t="s">
        <v>10</v>
      </c>
      <c r="B18" s="9"/>
      <c r="C18" s="9"/>
      <c r="D18" s="9">
        <f>+D11+D12+D15</f>
        <v>1808</v>
      </c>
      <c r="E18" s="10"/>
      <c r="F18" s="9">
        <f>+F10+F15</f>
        <v>5594</v>
      </c>
      <c r="G18" s="10"/>
      <c r="H18" s="10"/>
      <c r="J18" t="s">
        <v>53</v>
      </c>
      <c r="K18">
        <f>+K10+K13</f>
        <v>738</v>
      </c>
      <c r="L18">
        <f>+P10+P11+M13</f>
        <v>2985</v>
      </c>
    </row>
    <row r="19" spans="1:12" x14ac:dyDescent="0.3">
      <c r="A19" s="10"/>
      <c r="B19" s="10"/>
      <c r="C19" s="10"/>
      <c r="D19" s="10"/>
      <c r="E19" s="10"/>
      <c r="F19" s="10"/>
      <c r="G19" s="10"/>
      <c r="H19" s="10"/>
    </row>
    <row r="20" spans="1:12" ht="28.8" x14ac:dyDescent="0.3">
      <c r="A20" s="13" t="s">
        <v>54</v>
      </c>
      <c r="B20" s="10"/>
      <c r="C20" s="10"/>
      <c r="D20" s="10">
        <v>210</v>
      </c>
      <c r="E20" s="10"/>
      <c r="F20" s="10">
        <v>650</v>
      </c>
      <c r="G20" s="10"/>
      <c r="H20" s="10">
        <f>+F20/D20</f>
        <v>3.0952380952380953</v>
      </c>
    </row>
    <row r="21" spans="1:12" x14ac:dyDescent="0.3">
      <c r="A21" s="10"/>
      <c r="B21" s="10"/>
      <c r="C21" s="10"/>
      <c r="D21" s="10"/>
      <c r="E21" s="10"/>
      <c r="F21" s="10"/>
      <c r="G21" s="10"/>
      <c r="H21" s="10"/>
    </row>
    <row r="22" spans="1:12" x14ac:dyDescent="0.3">
      <c r="A22" s="10" t="s">
        <v>11</v>
      </c>
      <c r="B22" s="10"/>
      <c r="C22" s="10"/>
      <c r="D22" s="11" t="s">
        <v>12</v>
      </c>
      <c r="E22" s="11"/>
      <c r="F22" s="11" t="s">
        <v>12</v>
      </c>
      <c r="G22" s="10"/>
      <c r="H22" s="12" t="s">
        <v>35</v>
      </c>
    </row>
    <row r="23" spans="1:12" x14ac:dyDescent="0.3">
      <c r="A23" s="10"/>
      <c r="B23" s="10"/>
      <c r="C23" s="10"/>
      <c r="D23" s="12">
        <f>+D18+D20</f>
        <v>2018</v>
      </c>
      <c r="E23" s="12"/>
      <c r="F23" s="12">
        <f>+F18+F20</f>
        <v>6244</v>
      </c>
      <c r="G23" s="10"/>
      <c r="H23" s="10"/>
    </row>
    <row r="24" spans="1:12" x14ac:dyDescent="0.3">
      <c r="A24" s="9" t="s">
        <v>10</v>
      </c>
      <c r="B24" s="9"/>
      <c r="C24" s="9"/>
      <c r="D24" s="9">
        <f>+D11+D15</f>
        <v>1610</v>
      </c>
      <c r="E24" s="10"/>
      <c r="F24" s="10"/>
      <c r="G24" s="10"/>
      <c r="H24" s="10"/>
    </row>
    <row r="25" spans="1:12" x14ac:dyDescent="0.3">
      <c r="A25" s="3" t="s">
        <v>13</v>
      </c>
    </row>
    <row r="26" spans="1:12" x14ac:dyDescent="0.3">
      <c r="A26" t="s">
        <v>14</v>
      </c>
      <c r="D26">
        <v>593</v>
      </c>
      <c r="F26">
        <v>1956</v>
      </c>
      <c r="H26">
        <f>+F26/D26</f>
        <v>3.2984822934232714</v>
      </c>
    </row>
    <row r="27" spans="1:12" x14ac:dyDescent="0.3">
      <c r="A27" t="s">
        <v>15</v>
      </c>
      <c r="D27">
        <v>886</v>
      </c>
      <c r="F27">
        <v>2924</v>
      </c>
      <c r="H27">
        <f t="shared" ref="H27:H29" si="1">+F27/D27</f>
        <v>3.3002257336343117</v>
      </c>
    </row>
    <row r="28" spans="1:12" x14ac:dyDescent="0.3">
      <c r="A28" t="s">
        <v>16</v>
      </c>
      <c r="D28">
        <v>312</v>
      </c>
      <c r="F28">
        <v>1029</v>
      </c>
      <c r="H28">
        <f t="shared" si="1"/>
        <v>3.2980769230769229</v>
      </c>
    </row>
    <row r="29" spans="1:12" x14ac:dyDescent="0.3">
      <c r="A29" t="s">
        <v>20</v>
      </c>
      <c r="D29">
        <v>101</v>
      </c>
      <c r="F29">
        <v>333</v>
      </c>
      <c r="H29">
        <f t="shared" si="1"/>
        <v>3.2970297029702968</v>
      </c>
    </row>
    <row r="30" spans="1:12" x14ac:dyDescent="0.3">
      <c r="A30" t="s">
        <v>17</v>
      </c>
      <c r="F30" s="7" t="s">
        <v>34</v>
      </c>
      <c r="I30" s="2" t="s">
        <v>18</v>
      </c>
    </row>
    <row r="31" spans="1:12" x14ac:dyDescent="0.3">
      <c r="A31" t="s">
        <v>11</v>
      </c>
      <c r="F31" s="7" t="s">
        <v>34</v>
      </c>
      <c r="I31" s="2" t="s">
        <v>18</v>
      </c>
    </row>
    <row r="32" spans="1:12" x14ac:dyDescent="0.3">
      <c r="D32">
        <f>SUM(D26:D31)</f>
        <v>1892</v>
      </c>
      <c r="F32" s="5">
        <f>SUM(F26:F31)</f>
        <v>6242</v>
      </c>
      <c r="G32">
        <f>+F26+F27+F28</f>
        <v>5909</v>
      </c>
    </row>
    <row r="34" spans="1:9" x14ac:dyDescent="0.3">
      <c r="A34" s="3" t="s">
        <v>19</v>
      </c>
      <c r="B34" s="3"/>
      <c r="C34" s="3"/>
      <c r="D34" s="4">
        <f>+D23-D32</f>
        <v>126</v>
      </c>
      <c r="E34" s="4"/>
      <c r="F34" s="4">
        <f>+F18-F32</f>
        <v>-648</v>
      </c>
      <c r="G34" s="6">
        <f>+F34/F18</f>
        <v>-0.11583839828387558</v>
      </c>
    </row>
    <row r="36" spans="1:9" x14ac:dyDescent="0.3">
      <c r="A36" s="3" t="s">
        <v>22</v>
      </c>
      <c r="H36" t="s">
        <v>56</v>
      </c>
    </row>
    <row r="37" spans="1:9" x14ac:dyDescent="0.3">
      <c r="A37" t="s">
        <v>21</v>
      </c>
      <c r="F37">
        <v>5909</v>
      </c>
      <c r="H37" t="s">
        <v>24</v>
      </c>
      <c r="I37" s="17">
        <f>+F11*'yhtiöjärjestys m2'!F26+F12</f>
        <v>1906.9468352223191</v>
      </c>
    </row>
    <row r="38" spans="1:9" x14ac:dyDescent="0.3">
      <c r="A38" t="s">
        <v>20</v>
      </c>
      <c r="F38">
        <v>333</v>
      </c>
      <c r="H38" t="s">
        <v>28</v>
      </c>
      <c r="I38" s="17">
        <f>+F11*'yhtiöjärjestys m2'!F27</f>
        <v>970.05316477768099</v>
      </c>
    </row>
    <row r="39" spans="1:9" x14ac:dyDescent="0.3">
      <c r="F39">
        <f>SUM(F37:F38)</f>
        <v>6242</v>
      </c>
      <c r="I39" s="17">
        <f>SUM(I37:I38)</f>
        <v>2877</v>
      </c>
    </row>
    <row r="40" spans="1:9" x14ac:dyDescent="0.3">
      <c r="A40" t="s">
        <v>17</v>
      </c>
      <c r="F40">
        <v>500</v>
      </c>
      <c r="H40" t="s">
        <v>27</v>
      </c>
      <c r="I40">
        <v>2717</v>
      </c>
    </row>
    <row r="41" spans="1:9" x14ac:dyDescent="0.3">
      <c r="A41" t="s">
        <v>11</v>
      </c>
      <c r="F41">
        <v>46</v>
      </c>
      <c r="I41" s="17">
        <f>+I39+I40</f>
        <v>5594</v>
      </c>
    </row>
    <row r="42" spans="1:9" x14ac:dyDescent="0.3">
      <c r="F42">
        <f>SUM(F39:F41)</f>
        <v>6788</v>
      </c>
    </row>
    <row r="44" spans="1:9" x14ac:dyDescent="0.3">
      <c r="A44" s="3"/>
      <c r="B44" s="3"/>
      <c r="C44" s="3"/>
      <c r="D44" s="3"/>
      <c r="E44" s="3"/>
      <c r="F44" s="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83962-DC57-4268-B545-DEDEAE171C54}">
  <dimension ref="A26:I41"/>
  <sheetViews>
    <sheetView topLeftCell="A19" workbookViewId="0">
      <selection activeCell="F28" sqref="F28"/>
    </sheetView>
  </sheetViews>
  <sheetFormatPr defaultRowHeight="14.4" x14ac:dyDescent="0.3"/>
  <sheetData>
    <row r="26" spans="1:9" x14ac:dyDescent="0.3">
      <c r="A26" t="s">
        <v>38</v>
      </c>
      <c r="B26">
        <v>105.5</v>
      </c>
      <c r="D26" t="s">
        <v>24</v>
      </c>
      <c r="E26">
        <f>+B26+B27+B28+B29</f>
        <v>423</v>
      </c>
      <c r="F26" s="14">
        <f>+E26/E31</f>
        <v>0.57162162162162167</v>
      </c>
    </row>
    <row r="27" spans="1:9" x14ac:dyDescent="0.3">
      <c r="A27" t="s">
        <v>39</v>
      </c>
      <c r="B27">
        <v>106</v>
      </c>
      <c r="D27" t="s">
        <v>27</v>
      </c>
      <c r="E27">
        <f>SUM(B30:B37)</f>
        <v>878</v>
      </c>
      <c r="F27" s="14">
        <f>+E28/E31</f>
        <v>0.42837837837837839</v>
      </c>
      <c r="I27" s="15"/>
    </row>
    <row r="28" spans="1:9" x14ac:dyDescent="0.3">
      <c r="A28" t="s">
        <v>40</v>
      </c>
      <c r="B28">
        <v>106</v>
      </c>
      <c r="D28" t="s">
        <v>28</v>
      </c>
      <c r="E28">
        <f>SUM(B38:B40)</f>
        <v>317</v>
      </c>
    </row>
    <row r="29" spans="1:9" x14ac:dyDescent="0.3">
      <c r="A29" t="s">
        <v>41</v>
      </c>
      <c r="B29">
        <v>105.5</v>
      </c>
      <c r="E29">
        <f>SUM(E26:E28)</f>
        <v>1618</v>
      </c>
    </row>
    <row r="30" spans="1:9" x14ac:dyDescent="0.3">
      <c r="A30" t="s">
        <v>42</v>
      </c>
      <c r="B30">
        <v>109.5</v>
      </c>
    </row>
    <row r="31" spans="1:9" x14ac:dyDescent="0.3">
      <c r="A31" t="s">
        <v>43</v>
      </c>
      <c r="B31">
        <v>110</v>
      </c>
      <c r="D31" t="s">
        <v>53</v>
      </c>
      <c r="E31">
        <f>+E26+E28</f>
        <v>740</v>
      </c>
    </row>
    <row r="32" spans="1:9" x14ac:dyDescent="0.3">
      <c r="A32" t="s">
        <v>44</v>
      </c>
      <c r="B32">
        <v>110</v>
      </c>
    </row>
    <row r="33" spans="1:2" x14ac:dyDescent="0.3">
      <c r="A33" t="s">
        <v>45</v>
      </c>
      <c r="B33">
        <v>110</v>
      </c>
    </row>
    <row r="34" spans="1:2" x14ac:dyDescent="0.3">
      <c r="A34" t="s">
        <v>46</v>
      </c>
      <c r="B34">
        <v>109.5</v>
      </c>
    </row>
    <row r="35" spans="1:2" x14ac:dyDescent="0.3">
      <c r="A35" t="s">
        <v>47</v>
      </c>
      <c r="B35">
        <v>109.5</v>
      </c>
    </row>
    <row r="36" spans="1:2" x14ac:dyDescent="0.3">
      <c r="A36" t="s">
        <v>48</v>
      </c>
      <c r="B36">
        <v>110</v>
      </c>
    </row>
    <row r="37" spans="1:2" x14ac:dyDescent="0.3">
      <c r="A37" t="s">
        <v>49</v>
      </c>
      <c r="B37">
        <v>109.5</v>
      </c>
    </row>
    <row r="38" spans="1:2" x14ac:dyDescent="0.3">
      <c r="A38" t="s">
        <v>50</v>
      </c>
      <c r="B38">
        <v>105.5</v>
      </c>
    </row>
    <row r="39" spans="1:2" x14ac:dyDescent="0.3">
      <c r="A39" t="s">
        <v>51</v>
      </c>
      <c r="B39">
        <v>106</v>
      </c>
    </row>
    <row r="40" spans="1:2" x14ac:dyDescent="0.3">
      <c r="A40" t="s">
        <v>52</v>
      </c>
      <c r="B40">
        <v>105.5</v>
      </c>
    </row>
    <row r="41" spans="1:2" x14ac:dyDescent="0.3">
      <c r="B41">
        <f>SUM(B26:B40)</f>
        <v>1618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Taul1</vt:lpstr>
      <vt:lpstr>yhtiöjärjestys m2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jorma mäkinen</dc:creator>
  <cp:lastModifiedBy>jorma mäkinen</cp:lastModifiedBy>
  <dcterms:created xsi:type="dcterms:W3CDTF">2018-03-13T10:06:31Z</dcterms:created>
  <dcterms:modified xsi:type="dcterms:W3CDTF">2018-04-19T17:38:18Z</dcterms:modified>
</cp:coreProperties>
</file>