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d0465750d89bc97/Lohiverkko/Kpto PTS ja kptosuunnitelmat^J tehdyt korjaukset/2020 vuosikorjaukjset/"/>
    </mc:Choice>
  </mc:AlternateContent>
  <xr:revisionPtr revIDLastSave="36" documentId="8_{36367E17-BA8A-478D-9154-77EDAFD4694A}" xr6:coauthVersionLast="45" xr6:coauthVersionMax="45" xr10:uidLastSave="{A624624C-C6CB-4ADC-AB8B-C41EB37D202C}"/>
  <bookViews>
    <workbookView xWindow="-108" yWindow="-108" windowWidth="23256" windowHeight="12576" xr2:uid="{00000000-000D-0000-FFFF-FFFF00000000}"/>
  </bookViews>
  <sheets>
    <sheet name="PTS 2020-2029 Graph" sheetId="3" r:id="rId1"/>
    <sheet name="PTS 2020-2029" sheetId="2" r:id="rId2"/>
    <sheet name="Korjaushistoria 2006-" sheetId="4" r:id="rId3"/>
    <sheet name="Kiinteistökartturi (source)" sheetId="1" r:id="rId4"/>
  </sheets>
  <definedNames>
    <definedName name="_xlnm.Print_Area" localSheetId="1">'PTS 2020-2029'!$A$1:$O$44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2" l="1"/>
  <c r="J10" i="2"/>
  <c r="H6" i="2"/>
  <c r="H43" i="2" s="1"/>
  <c r="H10" i="2"/>
  <c r="F10" i="2"/>
  <c r="D39" i="1"/>
  <c r="D38" i="1"/>
  <c r="D36" i="1"/>
  <c r="D35" i="1"/>
  <c r="D32" i="1"/>
  <c r="D27" i="1"/>
  <c r="D24" i="1"/>
  <c r="D18" i="1"/>
  <c r="D16" i="1"/>
  <c r="D8" i="1"/>
  <c r="C40" i="1"/>
  <c r="D40" i="1" l="1"/>
  <c r="G2" i="2"/>
  <c r="A2" i="2"/>
  <c r="A1" i="2"/>
  <c r="N32" i="2" l="1"/>
  <c r="N33" i="2"/>
  <c r="N34" i="2"/>
  <c r="N35" i="2"/>
  <c r="L39" i="2"/>
  <c r="K38" i="2"/>
  <c r="J37" i="2"/>
  <c r="J36" i="2"/>
  <c r="J42" i="2" s="1"/>
  <c r="H18" i="2"/>
  <c r="H30" i="2"/>
  <c r="H31" i="2"/>
  <c r="G29" i="2"/>
  <c r="G28" i="2"/>
  <c r="G27" i="2"/>
  <c r="F26" i="2"/>
  <c r="F18" i="2"/>
  <c r="F23" i="2"/>
  <c r="F44" i="2" s="1"/>
  <c r="F22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F21" i="2"/>
  <c r="E20" i="2"/>
  <c r="D14" i="2"/>
  <c r="D15" i="2"/>
  <c r="D43" i="2" s="1"/>
  <c r="D16" i="2"/>
  <c r="D10" i="2"/>
  <c r="D18" i="2"/>
  <c r="I19" i="2"/>
  <c r="H13" i="2"/>
  <c r="D11" i="2"/>
  <c r="C8" i="2"/>
  <c r="C9" i="2"/>
  <c r="C10" i="2"/>
  <c r="C11" i="2"/>
  <c r="C6" i="2"/>
  <c r="C7" i="2"/>
  <c r="C5" i="2"/>
  <c r="I44" i="2" l="1"/>
  <c r="H44" i="2"/>
  <c r="N39" i="2"/>
  <c r="L42" i="2"/>
  <c r="N38" i="2"/>
  <c r="K43" i="2"/>
  <c r="J43" i="2"/>
  <c r="H42" i="2"/>
  <c r="G42" i="2"/>
  <c r="F42" i="2"/>
  <c r="E42" i="2"/>
  <c r="D42" i="2"/>
  <c r="N37" i="2"/>
  <c r="N36" i="2"/>
  <c r="C43" i="2"/>
  <c r="C42" i="2"/>
  <c r="N12" i="2"/>
  <c r="N29" i="2"/>
  <c r="N10" i="2"/>
  <c r="N26" i="2"/>
  <c r="N11" i="2" l="1"/>
  <c r="M41" i="2"/>
  <c r="M45" i="2" s="1"/>
  <c r="I41" i="2"/>
  <c r="I45" i="2" s="1"/>
  <c r="N25" i="2"/>
  <c r="N27" i="2"/>
  <c r="K41" i="2"/>
  <c r="K45" i="2" s="1"/>
  <c r="L41" i="2"/>
  <c r="L45" i="2" s="1"/>
  <c r="N28" i="2" l="1"/>
  <c r="N21" i="2"/>
  <c r="N6" i="2" l="1"/>
  <c r="N7" i="2"/>
  <c r="N8" i="2"/>
  <c r="N22" i="2"/>
  <c r="N16" i="2"/>
  <c r="N17" i="2"/>
  <c r="A5" i="2"/>
  <c r="N31" i="2" l="1"/>
  <c r="N14" i="2"/>
  <c r="N13" i="2"/>
  <c r="N30" i="2"/>
  <c r="N9" i="2"/>
  <c r="J41" i="2"/>
  <c r="J45" i="2" s="1"/>
  <c r="N20" i="2"/>
  <c r="N24" i="2"/>
  <c r="N5" i="2"/>
  <c r="N19" i="2"/>
  <c r="N18" i="2"/>
  <c r="N23" i="2"/>
  <c r="F41" i="2"/>
  <c r="F45" i="2" s="1"/>
  <c r="G41" i="2"/>
  <c r="G45" i="2" s="1"/>
  <c r="H41" i="2"/>
  <c r="H45" i="2" s="1"/>
  <c r="E41" i="2"/>
  <c r="E45" i="2" s="1"/>
  <c r="C41" i="2"/>
  <c r="C45" i="2" s="1"/>
  <c r="D41" i="2" l="1"/>
  <c r="D45" i="2" s="1"/>
  <c r="N15" i="2"/>
  <c r="N41" i="2" s="1"/>
  <c r="N44" i="2"/>
  <c r="N43" i="2"/>
  <c r="N42" i="2"/>
  <c r="N45" i="2" l="1"/>
</calcChain>
</file>

<file path=xl/sharedStrings.xml><?xml version="1.0" encoding="utf-8"?>
<sst xmlns="http://schemas.openxmlformats.org/spreadsheetml/2006/main" count="190" uniqueCount="143">
  <si>
    <t>Vuosi</t>
  </si>
  <si>
    <t>Nimi</t>
  </si>
  <si>
    <t>Hinta</t>
  </si>
  <si>
    <t>Salaojien kuntotutkimus</t>
  </si>
  <si>
    <t>Viemärien kuntotutkimus ja huuhtelu</t>
  </si>
  <si>
    <t>Kellarin pintojen maalaus</t>
  </si>
  <si>
    <t>Roskakatoksen lattian rakentaminen</t>
  </si>
  <si>
    <t>Piha-alueiden asvaltoinnin/kivetyksen suunnittelu</t>
  </si>
  <si>
    <t>Terassien ja portaiden korjaus</t>
  </si>
  <si>
    <t>Pihaportaiden korjaukset</t>
  </si>
  <si>
    <t>Maton tamppaus/pyykinkuivaustelineiden huoltomaalaus</t>
  </si>
  <si>
    <t>Terassien korjaus</t>
  </si>
  <si>
    <t>Ulko-ovien tiivistys,ovien uusinta tarvittaessa (karmit ym. eivät enää korjattavissa)</t>
  </si>
  <si>
    <t>Autolämmityspistorasioiden ja valojen uusinta</t>
  </si>
  <si>
    <t>Terassien korjaukset</t>
  </si>
  <si>
    <t>Ovien tiivistäminen/uusiminen tarvittaessa, mikäli niiden karmin tai ovirungon taipumat eivät enää ole korjattavissa</t>
  </si>
  <si>
    <t>Kylpyhuoneiden lattiakaivojen puhdistukset ja korokerenkaan tiiviyden varmistaminen ja kosteustilanteen seuraaminen kylpyhuonetiloissa viiden (5) vuoden välein</t>
  </si>
  <si>
    <t>Piha aitojen kunnostaminen tarvittavilta osin ja huoltomaalaus.</t>
  </si>
  <si>
    <t>Terassien rakenteiden korjaus ja kaiteiden maalaus</t>
  </si>
  <si>
    <t>Vesi- ja viemärijärjestelmät, kuntotutkimus</t>
  </si>
  <si>
    <t>Sähkösaneerauksen suunnittelu</t>
  </si>
  <si>
    <t>Rakennetekniikka</t>
  </si>
  <si>
    <t xml:space="preserve">LVI tekniikka </t>
  </si>
  <si>
    <t>Sähkötekniikka</t>
  </si>
  <si>
    <t>Pihan päällysrakenteiden uusinta</t>
  </si>
  <si>
    <t>Vesijohtojen kuntotutkimus</t>
  </si>
  <si>
    <t>Kattoikkunoiden uusinta</t>
  </si>
  <si>
    <t>Hulevesijärjestelmän kaivojen ja putkistojen tarkastus ja huuhtelu sekä tarvittaessa kunnostus (ml. salaojat)</t>
  </si>
  <si>
    <t>Ilmanvaihdon poistohormin puhdistus</t>
  </si>
  <si>
    <t>Viemärisaneerauksen hankesuunnittelu</t>
  </si>
  <si>
    <t>Lämmönjakolaitteiden kuntotarkistus (elinkaari 20v). Maalämpö?</t>
  </si>
  <si>
    <t>Aluevalaistuksen uusinta ml. autokatoksen johtoputkistojen uusinta</t>
  </si>
  <si>
    <t>Yhteensä</t>
  </si>
  <si>
    <t>LVI</t>
  </si>
  <si>
    <t>R</t>
  </si>
  <si>
    <t>S</t>
  </si>
  <si>
    <t>Perustuksien patolevyn tarveselvitys</t>
  </si>
  <si>
    <t>Asunto Oy Lohiverkon PTS 2020 - 2029</t>
  </si>
  <si>
    <t>draft</t>
  </si>
  <si>
    <t>Korjaustarpeet 2020 - 2029  (€)</t>
  </si>
  <si>
    <t>etelä tehty 2018</t>
  </si>
  <si>
    <t>kosteusmittaus 5 v välein</t>
  </si>
  <si>
    <t>salaojien huuhtelus 5 v välein</t>
  </si>
  <si>
    <t>puhdistus 5 v välein</t>
  </si>
  <si>
    <t>Sähkökuntotutkimus (pihan jälkiasennukset ja rk:t)</t>
  </si>
  <si>
    <t>Ulkoseinien paneloinnin huolto ja maalaus (pohjoisseinät)</t>
  </si>
  <si>
    <t>Ulkoseinien paneloinnin huolto ja maalaus (eteläseinät)</t>
  </si>
  <si>
    <t>Suunnitelma ----&gt;</t>
  </si>
  <si>
    <t>ASUNTO OY LOHIVERKKO</t>
  </si>
  <si>
    <t xml:space="preserve"> </t>
  </si>
  <si>
    <t xml:space="preserve">KORJAUSHISTORIA 2006 - </t>
  </si>
  <si>
    <t>Toteutetut peruskorjaukset</t>
  </si>
  <si>
    <t>Toteutetut korjaukset</t>
  </si>
  <si>
    <t>Osakkaan tekemät työt (edellyttää yhtiön lupaa)</t>
  </si>
  <si>
    <t>Takuutarkastus</t>
  </si>
  <si>
    <t>Tulevat toimenpiteet</t>
  </si>
  <si>
    <t>Märkätila saneerattu B 9</t>
  </si>
  <si>
    <t>B9 uusittu myös märkätilojen vesipisteille menevät vesijohdot muovisiin</t>
  </si>
  <si>
    <t>Autokatoksen katto ja sisääntulokatosten lipat</t>
  </si>
  <si>
    <t>Märkätila saneerattu B 8</t>
  </si>
  <si>
    <t>B8 uusittu myös märkätilojen vesipisteille menevät vesijohdot muovisiin</t>
  </si>
  <si>
    <t>Terassipuolien paneloinnin uusiminen ja maalaus</t>
  </si>
  <si>
    <t>Eteläpuolen ulkoseinät huoltomaalattu</t>
  </si>
  <si>
    <t>A4 vesilattialämmitystä ei uusittu kph-remontissa</t>
  </si>
  <si>
    <t>Märkätila saneerattu, ikkunat vaihdettu A 4</t>
  </si>
  <si>
    <t>Märkätila saneerattu B 5</t>
  </si>
  <si>
    <t>B 5 uusittu myös märkätilojen vesipisteille menevät vesijohdot muovisiin</t>
  </si>
  <si>
    <t>Öljylämmitys vaihdettu kaukolämmöksi</t>
  </si>
  <si>
    <t>A-B talojen välinen runkolinja uusittu</t>
  </si>
  <si>
    <t>asennettu valmius sähkö/antenni/valokuitu</t>
  </si>
  <si>
    <t>A1, A 2, B6, B 7, B 10, B 11 ja C 15 märkätilat saneerattu</t>
  </si>
  <si>
    <t>C15 vesilattialämmitystä ei uusittu kph-remontissa,  A1, A2, B6,B7, B10, B11 on uusittu myös märkätilojen vesipisteille menevät vesijohdot muovisiin.</t>
  </si>
  <si>
    <t>B 12 märkätilat saneerattu</t>
  </si>
  <si>
    <t>B12 uusittu myös märkätilojen vesipisteille menevät vesijohdot muovisiin</t>
  </si>
  <si>
    <t>Pohjoispuolen ulkopaneelit huoltomaalattu</t>
  </si>
  <si>
    <t>Pohjois- ja itäpuolen julkisivu korjausmaalattu, sokkelit huoltomaalattu</t>
  </si>
  <si>
    <t xml:space="preserve">uusintakäsittely 2023 </t>
  </si>
  <si>
    <t>A 3, C 13 ja C 14 märkätilat saneerattu</t>
  </si>
  <si>
    <t>A3, C13, C14 vesilattialämmitystä ei uusittu kph-remontissa</t>
  </si>
  <si>
    <t>takuutarkastus tehty 24.8.2016</t>
  </si>
  <si>
    <t>B- ja C-talojen pihavalaisimet uusittiin</t>
  </si>
  <si>
    <t>Antennijärjestelmän HD-valmius tehty</t>
  </si>
  <si>
    <t>B-talon yläkerran eteläpuolen ikkunat vaihdettu, B6, B11, B12 ikkunoiden lahot kiinnityslankut vaihdettu (vastaanotto 28.1.2016)</t>
  </si>
  <si>
    <t>B-talon pohjoispuolen (B12 kohdalla) katon reunapelti irti ja korjattu, aiheutti vesivahingon</t>
  </si>
  <si>
    <t>C15 WC remontti (kuivatila, ei lattiakaivoa), hyv. 5.11.2015</t>
  </si>
  <si>
    <t>takuutarkastus tehty 16.2.2018</t>
  </si>
  <si>
    <t>ikkunat: tarkistus/huolto 2 / a</t>
  </si>
  <si>
    <t>B12 pohjois/itäpuolen yläkerran huoneen vesivahingoittunut seinä korjattu, eristeet uusittu</t>
  </si>
  <si>
    <t>C13 keittiöremontti (märkätila); hyv. 22.3.2016</t>
  </si>
  <si>
    <t>B5 ala/yläkerran itäpuolen huoneiden seinäeristeet ja seinälevy uusittu vesivahingon takia (kostetus mitattu), vastaava B11:ssa</t>
  </si>
  <si>
    <t>HD näkyvyys korjattu B-talossa, jostain syystä 2014 tehty työ ei ollut riittävä (ainakin B6 ja B7)</t>
  </si>
  <si>
    <t>Piha-alueet: keinu purettu, leikkipaikan hiekka vaihdettu</t>
  </si>
  <si>
    <t>Vesikaton huovan vaihto pl. autokatoksen katto (vastaanotto 20.9.2016)</t>
  </si>
  <si>
    <t>takuutarkastus tehty 9.10.2018</t>
  </si>
  <si>
    <t>Kuntoarvio: rakenne, LVIAS (Suomen Rakennusasiantuntijat Oy 20.4.2016)</t>
  </si>
  <si>
    <t>Asuntojen kasteluvesipisteet uusittu A2, A3, B7, B8, B12, C13 , A-talon itäpäädyssä ja B-talon länsipäädyssä (Vesijohtoliike Laitinen 12-13.9.2016)</t>
  </si>
  <si>
    <t>Aidan maalaus ulkopuolelta (sisä: osakas) (Pelticenter 06/2016)</t>
  </si>
  <si>
    <t>TV lähetysten taajuusmuutos à kanavat viritetty ja B-talon vahvistin vaihdettu 27.9.2016)</t>
  </si>
  <si>
    <t>A3 ikkunapellin kaadon korjaus 06/2016</t>
  </si>
  <si>
    <t>Vesimittarin maadoituskaapeli uusittu 06/2016 t</t>
  </si>
  <si>
    <t>Puiden kaato 5 kpl (Rakennuspalvelu Mäki Oy 7.9.2016)</t>
  </si>
  <si>
    <t>Ilmanvaihdon poistohormit puhdistettu 12/2016</t>
  </si>
  <si>
    <t>seur. puhdistus 2026</t>
  </si>
  <si>
    <t>Köynnökset poistettu ulkoseiniltä ja pensaat/kasvit sokkelien vierustalta 10/2016</t>
  </si>
  <si>
    <t>Pihavalaisimien uusinta (osa); Karlux ledeillä</t>
  </si>
  <si>
    <t>Kaikki ikkunat vaihdettu 11/2017, paitsi aiemmin tehdyt A4 ikkunat ja B-talon yläkerran eteläpuolen ikkunat</t>
  </si>
  <si>
    <t>9/2019</t>
  </si>
  <si>
    <t>ikkunat: tarkistus/huolto 2/a komponenttitakuu 5v, muu 10v</t>
  </si>
  <si>
    <t>B8 valokuilun maalaus</t>
  </si>
  <si>
    <t>B-talon länsipäädyn alla olevan putken halkeaman korjaus</t>
  </si>
  <si>
    <t>Hulevesijärjestelmän kaivojen ja putkistojen huuhtelu ja toiminnan tarkastus ( ei kunnostustarvetta)</t>
  </si>
  <si>
    <t>Kaivojen korroosiovaurioituneiden alakansien uusiminen 11 kpl</t>
  </si>
  <si>
    <t>Tiiliseinäseinävaurioiden tutkimus ja korjaus B- ja C-talo</t>
  </si>
  <si>
    <t>B-talon länsipään kaadetun kuusen alueen kunnostus, viherrakenteet ja maan pinnan kallistus</t>
  </si>
  <si>
    <t>Terassien rakenteiden korjauksia</t>
  </si>
  <si>
    <t>Kylpyhuoneiden kosteusmittaukset, paitsi A3,C13,C14 ja ent. pannuhuoneen seinä</t>
  </si>
  <si>
    <t>Pää-,kiinteistö- ja mittauskeskusten lämpökuvaus</t>
  </si>
  <si>
    <t>Patteriventtileitä vaihdettu useissa asunnoissa</t>
  </si>
  <si>
    <t xml:space="preserve">Kylpyhuoneiden ja ent. pannuhuoneen seinän kosteusmittaukset, paitsi A3,C13,C14 </t>
  </si>
  <si>
    <t>kaikkien KPH:den kosteusmittaukset 2023</t>
  </si>
  <si>
    <t>puretun savupiipun perustuksen tiivistys</t>
  </si>
  <si>
    <t>B10 asensi terassin etupihalle.Kunnossapito B10 vastuulla</t>
  </si>
  <si>
    <t>roskakatoksen huoltomaalaus, autotallin metalliosien huoltomaalaus</t>
  </si>
  <si>
    <t>5/2020</t>
  </si>
  <si>
    <t>A- ja B-talon eteläpuolen, C-talon länsipuolen ulkoseinäpaneloinnin huolto maalaus</t>
  </si>
  <si>
    <t>huoltomaalaus 2023</t>
  </si>
  <si>
    <t xml:space="preserve">ovipaneelien huoltomaalaus </t>
  </si>
  <si>
    <t>Grohen vuotoilmaisimet jaettiin joka huoneistoon (osakas asentaa)</t>
  </si>
  <si>
    <t xml:space="preserve">leikkipaikan hiekka vaihdettu </t>
  </si>
  <si>
    <t>leikkipaikan hiekan vaihto 2021</t>
  </si>
  <si>
    <t>kattoikkunoita vaihdettu 8 kpl</t>
  </si>
  <si>
    <t>viemärisaneeraus 2029</t>
  </si>
  <si>
    <t>Salaojien kuntotutkimus ja huuhtelu</t>
  </si>
  <si>
    <t>sadevesikaivojen/salaojien huuhtelu 2024</t>
  </si>
  <si>
    <t>Kellaritilojen lattian,katon ja seinien maalaus (ei pannuhuone, sähkötila)</t>
  </si>
  <si>
    <t>4/2021</t>
  </si>
  <si>
    <t>Piha-asvaltoinnin ja kivetyksen suunnittelu</t>
  </si>
  <si>
    <t>Entisen leikkipaikan pylväikön ehostus,käsitttely kuullotteella ja kasvien istutus tyveen</t>
  </si>
  <si>
    <t>VJL J Laitisen viemärien kuntotutkimuksessa ehdotetut toimenpiteet (kustannusarvio yhteensä 5000€)</t>
  </si>
  <si>
    <t>Betonikiveyksen ja -kourujen uusinta, betoniportaiden korjaus ja pihavesikaatojen korjaus</t>
  </si>
  <si>
    <t>Istutusaltaiden uusinta B5 ja B11</t>
  </si>
  <si>
    <t>Viemärisaneeraus</t>
  </si>
  <si>
    <t>Toteutunut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</si>
</sst>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 applyAlignment="1">
      <alignment wrapText="1"/>
    </xf>
    <xf numFmtId="0" fontId="5" fillId="0" borderId="0" xfId="0" applyFont="1"/>
    <xf numFmtId="14" fontId="4" fillId="0" borderId="0" xfId="0" applyNumberFormat="1" applyFont="1"/>
    <xf numFmtId="0" fontId="2" fillId="2" borderId="0" xfId="0" applyFont="1" applyFill="1"/>
    <xf numFmtId="14" fontId="6" fillId="0" borderId="0" xfId="0" applyNumberFormat="1" applyFont="1"/>
    <xf numFmtId="0" fontId="8" fillId="0" borderId="0" xfId="0" applyFont="1" applyProtection="1">
      <protection locked="0"/>
    </xf>
    <xf numFmtId="0" fontId="9" fillId="0" borderId="0" xfId="0" applyFont="1"/>
    <xf numFmtId="1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15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/>
    <xf numFmtId="0" fontId="9" fillId="0" borderId="4" xfId="0" applyFont="1" applyBorder="1" applyAlignment="1">
      <alignment horizontal="left" wrapText="1"/>
    </xf>
    <xf numFmtId="0" fontId="9" fillId="0" borderId="3" xfId="0" applyFont="1" applyBorder="1"/>
    <xf numFmtId="0" fontId="7" fillId="0" borderId="4" xfId="0" applyFont="1" applyBorder="1" applyAlignment="1">
      <alignment wrapText="1"/>
    </xf>
    <xf numFmtId="0" fontId="15" fillId="0" borderId="4" xfId="0" applyFont="1" applyBorder="1" applyAlignment="1">
      <alignment vertical="center"/>
    </xf>
    <xf numFmtId="0" fontId="9" fillId="0" borderId="3" xfId="0" applyFont="1" applyBorder="1" applyAlignment="1">
      <alignment wrapText="1"/>
    </xf>
    <xf numFmtId="0" fontId="9" fillId="0" borderId="4" xfId="0" applyFont="1" applyBorder="1"/>
    <xf numFmtId="0" fontId="7" fillId="0" borderId="5" xfId="0" applyFont="1" applyBorder="1" applyAlignment="1">
      <alignment horizontal="center" wrapText="1"/>
    </xf>
    <xf numFmtId="0" fontId="7" fillId="0" borderId="5" xfId="0" applyFont="1" applyBorder="1"/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16" fillId="0" borderId="6" xfId="0" applyFont="1" applyBorder="1"/>
    <xf numFmtId="0" fontId="1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/>
    <xf numFmtId="0" fontId="16" fillId="0" borderId="4" xfId="0" applyFont="1" applyBorder="1"/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/>
    <xf numFmtId="0" fontId="16" fillId="0" borderId="5" xfId="0" applyFont="1" applyBorder="1"/>
    <xf numFmtId="0" fontId="9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9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center"/>
    </xf>
    <xf numFmtId="0" fontId="7" fillId="0" borderId="2" xfId="0" applyFont="1" applyBorder="1" applyAlignment="1">
      <alignment wrapText="1"/>
    </xf>
    <xf numFmtId="2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2" fontId="9" fillId="0" borderId="5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 wrapText="1"/>
    </xf>
    <xf numFmtId="14" fontId="9" fillId="0" borderId="5" xfId="0" applyNumberFormat="1" applyFont="1" applyBorder="1" applyAlignment="1">
      <alignment horizontal="center"/>
    </xf>
    <xf numFmtId="0" fontId="9" fillId="0" borderId="6" xfId="0" applyFont="1" applyBorder="1"/>
    <xf numFmtId="2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7" fillId="0" borderId="4" xfId="0" quotePrefix="1" applyFont="1" applyBorder="1" applyAlignment="1">
      <alignment horizontal="center"/>
    </xf>
    <xf numFmtId="0" fontId="15" fillId="0" borderId="4" xfId="0" applyFont="1" applyBorder="1" applyAlignment="1">
      <alignment vertical="center" wrapText="1"/>
    </xf>
    <xf numFmtId="2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9" fillId="0" borderId="7" xfId="0" applyFont="1" applyBorder="1"/>
    <xf numFmtId="2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2" borderId="8" xfId="0" applyFill="1" applyBorder="1"/>
    <xf numFmtId="0" fontId="2" fillId="0" borderId="8" xfId="0" applyFont="1" applyBorder="1"/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2" borderId="8" xfId="0" applyFont="1" applyFill="1" applyBorder="1"/>
    <xf numFmtId="0" fontId="0" fillId="2" borderId="8" xfId="0" applyFill="1" applyBorder="1" applyAlignment="1">
      <alignment wrapText="1"/>
    </xf>
  </cellXfs>
  <cellStyles count="1">
    <cellStyle name="Normaali" xfId="0" builtinId="0"/>
  </cellStyles>
  <dxfs count="0"/>
  <tableStyles count="0" defaultTableStyle="TableStyleMedium9"/>
  <colors>
    <mruColors>
      <color rgb="FF366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PTS 2020 - 2029</a:t>
            </a:r>
          </a:p>
          <a:p>
            <a:pPr>
              <a:defRPr/>
            </a:pPr>
            <a:endParaRPr lang="en-US" sz="1800" b="1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7146369296589789"/>
          <c:y val="0.1438397476237567"/>
          <c:w val="0.70240773931391565"/>
          <c:h val="0.58000259558348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'PTS 2020-2029'!$A$42</c:f>
              <c:strCache>
                <c:ptCount val="1"/>
                <c:pt idx="0">
                  <c:v>Rakennetekniikka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2020-2029'!$C$42:$M$42</c:f>
              <c:numCache>
                <c:formatCode>General</c:formatCode>
                <c:ptCount val="11"/>
                <c:pt idx="0">
                  <c:v>5907</c:v>
                </c:pt>
                <c:pt idx="1">
                  <c:v>15540</c:v>
                </c:pt>
                <c:pt idx="2">
                  <c:v>12000</c:v>
                </c:pt>
                <c:pt idx="3">
                  <c:v>79100</c:v>
                </c:pt>
                <c:pt idx="4">
                  <c:v>26000</c:v>
                </c:pt>
                <c:pt idx="5">
                  <c:v>14000</c:v>
                </c:pt>
                <c:pt idx="6">
                  <c:v>0</c:v>
                </c:pt>
                <c:pt idx="7">
                  <c:v>4000</c:v>
                </c:pt>
                <c:pt idx="9">
                  <c:v>6000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F-4721-929A-D106FE243EC5}"/>
            </c:ext>
          </c:extLst>
        </c:ser>
        <c:ser>
          <c:idx val="1"/>
          <c:order val="1"/>
          <c:tx>
            <c:strRef>
              <c:f>'PTS 2020-2029'!$A$43</c:f>
              <c:strCache>
                <c:ptCount val="1"/>
                <c:pt idx="0">
                  <c:v>LVI tekniikka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2020-2029'!$C$43:$M$43</c:f>
              <c:numCache>
                <c:formatCode>General</c:formatCode>
                <c:ptCount val="11"/>
                <c:pt idx="0">
                  <c:v>9282</c:v>
                </c:pt>
                <c:pt idx="1">
                  <c:v>4000</c:v>
                </c:pt>
                <c:pt idx="5">
                  <c:v>4000</c:v>
                </c:pt>
                <c:pt idx="6">
                  <c:v>0</c:v>
                </c:pt>
                <c:pt idx="7">
                  <c:v>1500</c:v>
                </c:pt>
                <c:pt idx="8">
                  <c:v>3000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F-4721-929A-D106FE243EC5}"/>
            </c:ext>
          </c:extLst>
        </c:ser>
        <c:ser>
          <c:idx val="2"/>
          <c:order val="2"/>
          <c:tx>
            <c:strRef>
              <c:f>'PTS 2020-2029'!$A$44</c:f>
              <c:strCache>
                <c:ptCount val="1"/>
                <c:pt idx="0">
                  <c:v>Sähkötekniikka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59-42D2-9093-5CF0C058D28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59-42D2-9093-5CF0C058D28F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59-42D2-9093-5CF0C058D28F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59-42D2-9093-5CF0C058D28F}"/>
              </c:ext>
            </c:extLst>
          </c:dPt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2020-2029'!$C$44:$M$44</c:f>
              <c:numCache>
                <c:formatCode>General</c:formatCode>
                <c:ptCount val="11"/>
                <c:pt idx="3">
                  <c:v>2000</c:v>
                </c:pt>
                <c:pt idx="5">
                  <c:v>10000</c:v>
                </c:pt>
                <c:pt idx="6">
                  <c:v>10000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F-4721-929A-D106FE24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433136"/>
        <c:axId val="891342384"/>
      </c:barChart>
      <c:catAx>
        <c:axId val="89043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1342384"/>
        <c:crosses val="autoZero"/>
        <c:auto val="1"/>
        <c:lblAlgn val="ctr"/>
        <c:lblOffset val="100"/>
        <c:noMultiLvlLbl val="0"/>
      </c:catAx>
      <c:valAx>
        <c:axId val="89134238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/>
                  <a:t>EUR €</a:t>
                </a:r>
              </a:p>
              <a:p>
                <a:pPr>
                  <a:defRPr b="1"/>
                </a:pPr>
                <a:endParaRPr lang="en-US" b="1" i="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0433136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 w="19050">
          <a:solidFill>
            <a:schemeClr val="tx1">
              <a:alpha val="98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alpha val="99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PTS 2020 - 2029</a:t>
            </a:r>
          </a:p>
          <a:p>
            <a:pPr>
              <a:defRPr/>
            </a:pPr>
            <a:endParaRPr lang="en-US" sz="1800" b="1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7146369296589789"/>
          <c:y val="0.1438397476237567"/>
          <c:w val="0.70240773931391565"/>
          <c:h val="0.58000259558348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'PTS 2020-2029'!$A$42</c:f>
              <c:strCache>
                <c:ptCount val="1"/>
                <c:pt idx="0">
                  <c:v>Rakennetekniikka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2020-2029'!$C$42:$M$42</c:f>
              <c:numCache>
                <c:formatCode>General</c:formatCode>
                <c:ptCount val="11"/>
                <c:pt idx="0">
                  <c:v>5907</c:v>
                </c:pt>
                <c:pt idx="1">
                  <c:v>15540</c:v>
                </c:pt>
                <c:pt idx="2">
                  <c:v>12000</c:v>
                </c:pt>
                <c:pt idx="3">
                  <c:v>79100</c:v>
                </c:pt>
                <c:pt idx="4">
                  <c:v>26000</c:v>
                </c:pt>
                <c:pt idx="5">
                  <c:v>14000</c:v>
                </c:pt>
                <c:pt idx="6">
                  <c:v>0</c:v>
                </c:pt>
                <c:pt idx="7">
                  <c:v>4000</c:v>
                </c:pt>
                <c:pt idx="9">
                  <c:v>6000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0-4660-93E8-3F40D4D5EC2E}"/>
            </c:ext>
          </c:extLst>
        </c:ser>
        <c:ser>
          <c:idx val="1"/>
          <c:order val="1"/>
          <c:tx>
            <c:strRef>
              <c:f>'PTS 2020-2029'!$A$43</c:f>
              <c:strCache>
                <c:ptCount val="1"/>
                <c:pt idx="0">
                  <c:v>LVI tekniikka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2020-2029'!$C$43:$M$43</c:f>
              <c:numCache>
                <c:formatCode>General</c:formatCode>
                <c:ptCount val="11"/>
                <c:pt idx="0">
                  <c:v>9282</c:v>
                </c:pt>
                <c:pt idx="1">
                  <c:v>4000</c:v>
                </c:pt>
                <c:pt idx="5">
                  <c:v>4000</c:v>
                </c:pt>
                <c:pt idx="6">
                  <c:v>0</c:v>
                </c:pt>
                <c:pt idx="7">
                  <c:v>1500</c:v>
                </c:pt>
                <c:pt idx="8">
                  <c:v>3000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0-4660-93E8-3F40D4D5EC2E}"/>
            </c:ext>
          </c:extLst>
        </c:ser>
        <c:ser>
          <c:idx val="2"/>
          <c:order val="2"/>
          <c:tx>
            <c:strRef>
              <c:f>'PTS 2020-2029'!$A$44</c:f>
              <c:strCache>
                <c:ptCount val="1"/>
                <c:pt idx="0">
                  <c:v>Sähkötekniikka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'PTS 2020-2029'!$C$4:$M$4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'PTS 2020-2029'!$C$44:$M$44</c:f>
              <c:numCache>
                <c:formatCode>General</c:formatCode>
                <c:ptCount val="11"/>
                <c:pt idx="2">
                  <c:v>10000</c:v>
                </c:pt>
                <c:pt idx="3">
                  <c:v>2000</c:v>
                </c:pt>
                <c:pt idx="5">
                  <c:v>10000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0-4660-93E8-3F40D4D5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433136"/>
        <c:axId val="891342384"/>
      </c:barChart>
      <c:catAx>
        <c:axId val="89043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1342384"/>
        <c:crosses val="autoZero"/>
        <c:auto val="1"/>
        <c:lblAlgn val="ctr"/>
        <c:lblOffset val="100"/>
        <c:noMultiLvlLbl val="0"/>
      </c:catAx>
      <c:valAx>
        <c:axId val="8913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/>
                  <a:t>EUR €</a:t>
                </a:r>
              </a:p>
              <a:p>
                <a:pPr>
                  <a:defRPr b="1"/>
                </a:pPr>
                <a:endParaRPr lang="en-US" b="1" i="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0433136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3</xdr:row>
      <xdr:rowOff>91440</xdr:rowOff>
    </xdr:from>
    <xdr:to>
      <xdr:col>14</xdr:col>
      <xdr:colOff>351865</xdr:colOff>
      <xdr:row>31</xdr:row>
      <xdr:rowOff>47960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0C4F3B8-19D9-4369-98F0-AF97299A6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0.00587</cdr:x>
      <cdr:y>0.01001</cdr:y>
    </cdr:from>
    <cdr:to>
      <cdr:x>0.25935</cdr:x>
      <cdr:y>0.13918</cdr:y>
    </cdr:to>
    <cdr:sp macro="" textlink="">
      <cdr:nvSpPr>
        <cdr:cNvPr id="3" name="Tekstiruutu 1">
          <a:extLst xmlns:a="http://schemas.openxmlformats.org/drawingml/2006/main">
            <a:ext uri="{FF2B5EF4-FFF2-40B4-BE49-F238E27FC236}">
              <a16:creationId xmlns:a16="http://schemas.microsoft.com/office/drawing/2014/main" id="{02614A6B-BD89-48BF-84F1-91ABA7D00657}"/>
            </a:ext>
          </a:extLst>
        </cdr:cNvPr>
        <cdr:cNvSpPr txBox="1"/>
      </cdr:nvSpPr>
      <cdr:spPr>
        <a:xfrm xmlns:a="http://schemas.openxmlformats.org/drawingml/2006/main">
          <a:off x="50820" y="50822"/>
          <a:ext cx="2194545" cy="65582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HUOM.</a:t>
          </a:r>
        </a:p>
        <a:p xmlns:a="http://schemas.openxmlformats.org/drawingml/2006/main">
          <a:r>
            <a:rPr lang="fi-FI" sz="9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vuosien 2025 - 2029 korjaustöiden ajoitus ja kustannukset riippuvat putkisto- ja sähkölaitteiden kuntotutkimuksesta</a:t>
          </a:r>
          <a:r>
            <a:rPr lang="fi-FI" sz="900" b="1" baseline="0">
              <a:solidFill>
                <a:srgbClr val="FF0000"/>
              </a:solidFill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122367</xdr:colOff>
      <xdr:row>47</xdr:row>
      <xdr:rowOff>9414</xdr:rowOff>
    </xdr:from>
    <xdr:to>
      <xdr:col>15</xdr:col>
      <xdr:colOff>89646</xdr:colOff>
      <xdr:row>74</xdr:row>
      <xdr:rowOff>62753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0A263D4-56DC-4174-836D-E37DFFB08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1546-F715-45EF-BF83-A74D7746A540}">
  <dimension ref="A1:G2"/>
  <sheetViews>
    <sheetView tabSelected="1" topLeftCell="A7" workbookViewId="0">
      <selection activeCell="P23" sqref="P23"/>
    </sheetView>
  </sheetViews>
  <sheetFormatPr defaultRowHeight="14.4" x14ac:dyDescent="0.3"/>
  <cols>
    <col min="7" max="7" width="9.33203125" customWidth="1"/>
  </cols>
  <sheetData>
    <row r="1" spans="1:7" ht="18" x14ac:dyDescent="0.35">
      <c r="A1" s="5" t="s">
        <v>37</v>
      </c>
      <c r="G1" s="8">
        <v>43854</v>
      </c>
    </row>
    <row r="2" spans="1:7" ht="18" x14ac:dyDescent="0.35">
      <c r="A2" s="5" t="s">
        <v>39</v>
      </c>
      <c r="G2" s="3" t="s">
        <v>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2E40-7136-45C5-82B4-D75EF8F671CC}">
  <sheetPr>
    <pageSetUpPr fitToPage="1"/>
  </sheetPr>
  <dimension ref="A1:P4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H44" sqref="H44"/>
    </sheetView>
  </sheetViews>
  <sheetFormatPr defaultRowHeight="14.4" x14ac:dyDescent="0.3"/>
  <cols>
    <col min="1" max="1" width="43.88671875" customWidth="1"/>
    <col min="2" max="2" width="5.109375" customWidth="1"/>
    <col min="3" max="3" width="11.33203125" customWidth="1"/>
    <col min="7" max="7" width="10.109375" bestFit="1" customWidth="1"/>
    <col min="14" max="14" width="12.5546875" style="2" customWidth="1"/>
  </cols>
  <sheetData>
    <row r="1" spans="1:14" ht="18" x14ac:dyDescent="0.35">
      <c r="A1" s="5" t="str">
        <f>+'PTS 2020-2029 Graph'!$A$1</f>
        <v>Asunto Oy Lohiverkon PTS 2020 - 2029</v>
      </c>
      <c r="G1" s="6">
        <v>43854</v>
      </c>
    </row>
    <row r="2" spans="1:14" ht="18" x14ac:dyDescent="0.35">
      <c r="A2" s="5" t="str">
        <f>+'PTS 2020-2029 Graph'!$A$2</f>
        <v>Korjaustarpeet 2020 - 2029  (€)</v>
      </c>
      <c r="G2" s="3" t="str">
        <f>+'PTS 2020-2029 Graph'!$G$2</f>
        <v>draft</v>
      </c>
    </row>
    <row r="3" spans="1:14" ht="18" x14ac:dyDescent="0.35">
      <c r="A3" s="5"/>
      <c r="C3" s="77" t="s">
        <v>142</v>
      </c>
      <c r="D3" s="2" t="s">
        <v>47</v>
      </c>
      <c r="G3" s="1"/>
    </row>
    <row r="4" spans="1:14" x14ac:dyDescent="0.3">
      <c r="C4" s="2">
        <v>2019</v>
      </c>
      <c r="D4" s="7">
        <v>2020</v>
      </c>
      <c r="E4" s="7">
        <v>2021</v>
      </c>
      <c r="F4" s="7">
        <v>2022</v>
      </c>
      <c r="G4" s="7">
        <v>2023</v>
      </c>
      <c r="H4" s="7">
        <v>2024</v>
      </c>
      <c r="I4" s="7">
        <v>2025</v>
      </c>
      <c r="J4" s="7">
        <v>2026</v>
      </c>
      <c r="K4" s="7">
        <v>2027</v>
      </c>
      <c r="L4" s="7">
        <v>2028</v>
      </c>
      <c r="M4" s="7">
        <v>2029</v>
      </c>
      <c r="N4" s="2" t="s">
        <v>32</v>
      </c>
    </row>
    <row r="5" spans="1:14" ht="22.8" customHeight="1" x14ac:dyDescent="0.3">
      <c r="A5" s="78" t="str">
        <f>+'Kiinteistökartturi (source)'!B2</f>
        <v>Salaojien kuntotutkimus</v>
      </c>
      <c r="B5" s="78" t="s">
        <v>33</v>
      </c>
      <c r="C5" s="79">
        <f>+'Kiinteistökartturi (source)'!C2</f>
        <v>2965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1">
        <f>SUM(C5:L5)</f>
        <v>2965</v>
      </c>
    </row>
    <row r="6" spans="1:14" ht="22.8" customHeight="1" x14ac:dyDescent="0.3">
      <c r="A6" s="78" t="str">
        <f>+'Kiinteistökartturi (source)'!B3</f>
        <v>Viemärien kuntotutkimus ja huuhtelu</v>
      </c>
      <c r="B6" s="78" t="s">
        <v>33</v>
      </c>
      <c r="C6" s="79">
        <f>+'Kiinteistökartturi (source)'!C3</f>
        <v>5096</v>
      </c>
      <c r="D6" s="80"/>
      <c r="E6" s="80"/>
      <c r="F6" s="80"/>
      <c r="G6" s="80"/>
      <c r="H6" s="80">
        <f>+'Kiinteistökartturi (source)'!C30</f>
        <v>4000</v>
      </c>
      <c r="I6" s="80"/>
      <c r="J6" s="80"/>
      <c r="K6" s="80"/>
      <c r="L6" s="80"/>
      <c r="M6" s="80"/>
      <c r="N6" s="81">
        <f t="shared" ref="N6:N26" si="0">SUM(C6:L6)</f>
        <v>9096</v>
      </c>
    </row>
    <row r="7" spans="1:14" ht="22.8" customHeight="1" x14ac:dyDescent="0.3">
      <c r="A7" s="78" t="str">
        <f>+'Kiinteistökartturi (source)'!B4</f>
        <v>Roskakatoksen lattian rakentaminen</v>
      </c>
      <c r="B7" s="78" t="s">
        <v>34</v>
      </c>
      <c r="C7" s="79">
        <f>+'Kiinteistökartturi (source)'!C4</f>
        <v>1390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1">
        <f t="shared" si="0"/>
        <v>1390</v>
      </c>
    </row>
    <row r="8" spans="1:14" ht="22.8" customHeight="1" x14ac:dyDescent="0.3">
      <c r="A8" s="78" t="str">
        <f>+'Kiinteistökartturi (source)'!B5</f>
        <v>Kellarin pintojen maalaus</v>
      </c>
      <c r="B8" s="78" t="s">
        <v>34</v>
      </c>
      <c r="C8" s="79">
        <f>+'Kiinteistökartturi (source)'!C5</f>
        <v>2954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1">
        <f t="shared" si="0"/>
        <v>2954</v>
      </c>
    </row>
    <row r="9" spans="1:14" ht="28.8" customHeight="1" x14ac:dyDescent="0.3">
      <c r="A9" s="78" t="str">
        <f>+'Kiinteistökartturi (source)'!B6</f>
        <v>VJL J Laitisen viemärien kuntotutkimuksessa ehdotetut toimenpiteet (kustannusarvio yhteensä 5000€)</v>
      </c>
      <c r="B9" s="82" t="s">
        <v>33</v>
      </c>
      <c r="C9" s="79">
        <f>+'Kiinteistökartturi (source)'!C6</f>
        <v>1221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1">
        <f t="shared" si="0"/>
        <v>1221</v>
      </c>
    </row>
    <row r="10" spans="1:14" ht="24" customHeight="1" x14ac:dyDescent="0.3">
      <c r="A10" s="78" t="str">
        <f>+'Kiinteistökartturi (source)'!B7</f>
        <v>Terassien ja portaiden korjaus</v>
      </c>
      <c r="B10" s="78" t="s">
        <v>34</v>
      </c>
      <c r="C10" s="79">
        <f>+'Kiinteistökartturi (source)'!C7</f>
        <v>103</v>
      </c>
      <c r="D10" s="80">
        <f>+'Kiinteistökartturi (source)'!C14</f>
        <v>4000</v>
      </c>
      <c r="E10" s="80"/>
      <c r="F10" s="80">
        <f>+'Kiinteistökartturi (source)'!C22</f>
        <v>2000</v>
      </c>
      <c r="G10" s="80"/>
      <c r="H10" s="80">
        <f>+'Kiinteistökartturi (source)'!C31</f>
        <v>2000</v>
      </c>
      <c r="I10" s="80"/>
      <c r="J10" s="80">
        <f>+'Kiinteistökartturi (source)'!C33</f>
        <v>2000</v>
      </c>
      <c r="K10" s="80"/>
      <c r="L10" s="80"/>
      <c r="M10" s="80"/>
      <c r="N10" s="81">
        <f t="shared" ref="N10:N21" si="1">SUM(C10:L10)</f>
        <v>10103</v>
      </c>
    </row>
    <row r="11" spans="1:14" ht="30.6" customHeight="1" x14ac:dyDescent="0.3">
      <c r="A11" s="78" t="str">
        <f>+'Kiinteistökartturi (source)'!B8</f>
        <v>Piha-alueiden asvaltoinnin/kivetyksen suunnittelu</v>
      </c>
      <c r="B11" s="78" t="s">
        <v>34</v>
      </c>
      <c r="C11" s="79">
        <f>+'Kiinteistökartturi (source)'!C8</f>
        <v>1460</v>
      </c>
      <c r="D11" s="80">
        <f>+'Kiinteistökartturi (source)'!C9</f>
        <v>3040</v>
      </c>
      <c r="E11" s="80"/>
      <c r="F11" s="80"/>
      <c r="G11" s="80"/>
      <c r="H11" s="80"/>
      <c r="I11" s="80"/>
      <c r="J11" s="80"/>
      <c r="K11" s="80"/>
      <c r="L11" s="80"/>
      <c r="M11" s="80"/>
      <c r="N11" s="81">
        <f t="shared" si="1"/>
        <v>4500</v>
      </c>
    </row>
    <row r="12" spans="1:14" ht="28.8" hidden="1" customHeight="1" x14ac:dyDescent="0.3">
      <c r="A12" s="78" t="str">
        <f>+'Kiinteistökartturi (source)'!B9</f>
        <v>Piha-alueiden asvaltoinnin/kivetyksen suunnittelu</v>
      </c>
      <c r="B12" s="78" t="s">
        <v>34</v>
      </c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>
        <f t="shared" si="1"/>
        <v>0</v>
      </c>
    </row>
    <row r="13" spans="1:14" ht="27.6" customHeight="1" x14ac:dyDescent="0.3">
      <c r="A13" s="83" t="str">
        <f>+'Kiinteistökartturi (source)'!B10</f>
        <v>Sähkökuntotutkimus (pihan jälkiasennukset ja rk:t)</v>
      </c>
      <c r="B13" s="82" t="s">
        <v>35</v>
      </c>
      <c r="C13" s="79"/>
      <c r="D13" s="80"/>
      <c r="E13" s="80"/>
      <c r="F13" s="80"/>
      <c r="G13" s="80"/>
      <c r="H13" s="84">
        <f>+'Kiinteistökartturi (source)'!C10</f>
        <v>2000</v>
      </c>
      <c r="I13" s="80"/>
      <c r="J13" s="80"/>
      <c r="K13" s="80"/>
      <c r="L13" s="80"/>
      <c r="M13" s="80"/>
      <c r="N13" s="81">
        <f t="shared" si="1"/>
        <v>2000</v>
      </c>
    </row>
    <row r="14" spans="1:14" ht="18.600000000000001" customHeight="1" x14ac:dyDescent="0.3">
      <c r="A14" s="78" t="str">
        <f>+'Kiinteistökartturi (source)'!B11</f>
        <v>Perustuksien patolevyn tarveselvitys</v>
      </c>
      <c r="B14" s="78" t="s">
        <v>34</v>
      </c>
      <c r="C14" s="79"/>
      <c r="D14" s="80">
        <f>+'Kiinteistökartturi (source)'!C11</f>
        <v>1000</v>
      </c>
      <c r="E14" s="80"/>
      <c r="F14" s="80"/>
      <c r="G14" s="80"/>
      <c r="H14" s="80"/>
      <c r="I14" s="80"/>
      <c r="J14" s="80"/>
      <c r="K14" s="80"/>
      <c r="L14" s="80"/>
      <c r="M14" s="80"/>
      <c r="N14" s="81">
        <f t="shared" si="1"/>
        <v>1000</v>
      </c>
    </row>
    <row r="15" spans="1:14" ht="18.600000000000001" customHeight="1" x14ac:dyDescent="0.3">
      <c r="A15" s="78" t="str">
        <f>+'Kiinteistökartturi (source)'!B12</f>
        <v>Vesijohtojen kuntotutkimus</v>
      </c>
      <c r="B15" s="82" t="s">
        <v>33</v>
      </c>
      <c r="C15" s="79"/>
      <c r="D15" s="80">
        <f>+'Kiinteistökartturi (source)'!C12</f>
        <v>4000</v>
      </c>
      <c r="E15" s="80"/>
      <c r="F15" s="80"/>
      <c r="G15" s="80"/>
      <c r="H15" s="80"/>
      <c r="I15" s="80"/>
      <c r="J15" s="80"/>
      <c r="K15" s="80"/>
      <c r="L15" s="80"/>
      <c r="M15" s="80"/>
      <c r="N15" s="81">
        <f t="shared" si="1"/>
        <v>4000</v>
      </c>
    </row>
    <row r="16" spans="1:14" ht="18.600000000000001" customHeight="1" x14ac:dyDescent="0.3">
      <c r="A16" s="78" t="str">
        <f>+'Kiinteistökartturi (source)'!B13</f>
        <v>Pihaportaiden korjaukset</v>
      </c>
      <c r="B16" s="78" t="s">
        <v>34</v>
      </c>
      <c r="C16" s="79"/>
      <c r="D16" s="80">
        <f>+'Kiinteistökartturi (source)'!C13</f>
        <v>5000</v>
      </c>
      <c r="E16" s="80"/>
      <c r="F16" s="80"/>
      <c r="G16" s="80"/>
      <c r="H16" s="80"/>
      <c r="I16" s="80"/>
      <c r="J16" s="80"/>
      <c r="K16" s="80"/>
      <c r="L16" s="80"/>
      <c r="M16" s="80"/>
      <c r="N16" s="81">
        <f t="shared" si="1"/>
        <v>5000</v>
      </c>
    </row>
    <row r="17" spans="1:16" ht="34.200000000000003" customHeight="1" x14ac:dyDescent="0.3">
      <c r="A17" s="78" t="str">
        <f>+'Kiinteistökartturi (source)'!B15</f>
        <v>Maton tamppaus/pyykinkuivaustelineiden huoltomaalaus</v>
      </c>
      <c r="B17" s="78" t="s">
        <v>34</v>
      </c>
      <c r="C17" s="79"/>
      <c r="D17" s="80">
        <v>1500</v>
      </c>
      <c r="E17" s="80"/>
      <c r="F17" s="80"/>
      <c r="G17" s="80"/>
      <c r="H17" s="80"/>
      <c r="I17" s="80"/>
      <c r="J17" s="80"/>
      <c r="K17" s="80"/>
      <c r="L17" s="80"/>
      <c r="M17" s="80"/>
      <c r="N17" s="81">
        <f t="shared" si="1"/>
        <v>1500</v>
      </c>
    </row>
    <row r="18" spans="1:16" ht="32.4" customHeight="1" x14ac:dyDescent="0.3">
      <c r="A18" s="78" t="str">
        <f>+'Kiinteistökartturi (source)'!B16</f>
        <v>Ulko-ovien tiivistys,ovien uusinta tarvittaessa (karmit ym. eivät enää korjattavissa)</v>
      </c>
      <c r="B18" s="78" t="s">
        <v>34</v>
      </c>
      <c r="C18" s="79"/>
      <c r="D18" s="80">
        <f>+'Kiinteistökartturi (source)'!C16</f>
        <v>1000</v>
      </c>
      <c r="E18" s="80"/>
      <c r="F18" s="80">
        <f>+'Kiinteistökartturi (source)'!C23</f>
        <v>2000</v>
      </c>
      <c r="G18" s="80"/>
      <c r="H18" s="80">
        <f>+'Kiinteistökartturi (source)'!C31</f>
        <v>2000</v>
      </c>
      <c r="I18" s="80"/>
      <c r="J18" s="80"/>
      <c r="K18" s="80"/>
      <c r="L18" s="80"/>
      <c r="M18" s="80"/>
      <c r="N18" s="81">
        <f t="shared" si="1"/>
        <v>5000</v>
      </c>
    </row>
    <row r="19" spans="1:16" ht="37.799999999999997" customHeight="1" x14ac:dyDescent="0.3">
      <c r="A19" s="83" t="str">
        <f>+'Kiinteistökartturi (source)'!B17</f>
        <v>Aluevalaistuksen uusinta ml. autokatoksen johtoputkistojen uusinta</v>
      </c>
      <c r="B19" s="78" t="s">
        <v>34</v>
      </c>
      <c r="C19" s="79"/>
      <c r="D19" s="80"/>
      <c r="E19" s="80"/>
      <c r="F19" s="80"/>
      <c r="G19" s="80"/>
      <c r="H19" s="80"/>
      <c r="I19" s="84">
        <f>+'Kiinteistökartturi (source)'!C17</f>
        <v>10000</v>
      </c>
      <c r="J19" s="80"/>
      <c r="K19" s="80"/>
      <c r="L19" s="80"/>
      <c r="M19" s="80"/>
      <c r="N19" s="81">
        <f t="shared" si="1"/>
        <v>10000</v>
      </c>
    </row>
    <row r="20" spans="1:16" ht="29.4" customHeight="1" x14ac:dyDescent="0.3">
      <c r="A20" s="78" t="str">
        <f>+'Kiinteistökartturi (source)'!B18</f>
        <v>Kattoikkunoiden uusinta</v>
      </c>
      <c r="B20" s="82" t="s">
        <v>35</v>
      </c>
      <c r="C20" s="79"/>
      <c r="D20" s="80"/>
      <c r="E20" s="80">
        <f>+'Kiinteistökartturi (source)'!C18</f>
        <v>12000</v>
      </c>
      <c r="F20" s="80"/>
      <c r="G20" s="80"/>
      <c r="H20" s="80"/>
      <c r="I20" s="80"/>
      <c r="J20" s="80"/>
      <c r="K20" s="80"/>
      <c r="L20" s="80"/>
      <c r="M20" s="80"/>
      <c r="N20" s="81">
        <f t="shared" si="1"/>
        <v>12000</v>
      </c>
    </row>
    <row r="21" spans="1:16" ht="25.2" customHeight="1" x14ac:dyDescent="0.3">
      <c r="A21" s="78" t="str">
        <f>+'Kiinteistökartturi (source)'!B19</f>
        <v>Pihan päällysrakenteiden uusinta</v>
      </c>
      <c r="B21" s="78" t="s">
        <v>34</v>
      </c>
      <c r="C21" s="79"/>
      <c r="D21" s="80"/>
      <c r="E21" s="80"/>
      <c r="F21" s="80">
        <f>+'Kiinteistökartturi (source)'!C19</f>
        <v>55650</v>
      </c>
      <c r="G21" s="80"/>
      <c r="H21" s="80"/>
      <c r="I21" s="80"/>
      <c r="J21" s="80"/>
      <c r="K21" s="80"/>
      <c r="L21" s="80"/>
      <c r="M21" s="80"/>
      <c r="N21" s="81">
        <f t="shared" si="1"/>
        <v>55650</v>
      </c>
    </row>
    <row r="22" spans="1:16" ht="46.8" customHeight="1" x14ac:dyDescent="0.3">
      <c r="A22" s="78" t="str">
        <f>+'Kiinteistökartturi (source)'!B20</f>
        <v>Betonikiveyksen ja -kourujen uusinta, betoniportaiden korjaus ja pihavesikaatojen korjaus</v>
      </c>
      <c r="B22" s="82" t="s">
        <v>34</v>
      </c>
      <c r="C22" s="79"/>
      <c r="D22" s="80"/>
      <c r="E22" s="80"/>
      <c r="F22" s="80">
        <f>+'Kiinteistökartturi (source)'!C20</f>
        <v>17450</v>
      </c>
      <c r="G22" s="80"/>
      <c r="H22" s="80"/>
      <c r="I22" s="80"/>
      <c r="J22" s="80"/>
      <c r="K22" s="80"/>
      <c r="L22" s="80"/>
      <c r="M22" s="80"/>
      <c r="N22" s="81">
        <f t="shared" si="0"/>
        <v>17450</v>
      </c>
    </row>
    <row r="23" spans="1:16" ht="17.399999999999999" customHeight="1" x14ac:dyDescent="0.3">
      <c r="A23" s="78" t="str">
        <f>+'Kiinteistökartturi (source)'!B21</f>
        <v>Autolämmityspistorasioiden ja valojen uusinta</v>
      </c>
      <c r="B23" s="82" t="s">
        <v>35</v>
      </c>
      <c r="C23" s="79"/>
      <c r="D23" s="80"/>
      <c r="E23" s="80"/>
      <c r="F23" s="80">
        <f>+'Kiinteistökartturi (source)'!C21</f>
        <v>2000</v>
      </c>
      <c r="G23" s="80"/>
      <c r="H23" s="80"/>
      <c r="I23" s="80"/>
      <c r="J23" s="80"/>
      <c r="K23" s="80"/>
      <c r="L23" s="80"/>
      <c r="M23" s="80"/>
      <c r="N23" s="81">
        <f>SUM(C23:L23)</f>
        <v>2000</v>
      </c>
    </row>
    <row r="24" spans="1:16" ht="17.399999999999999" hidden="1" customHeight="1" x14ac:dyDescent="0.3">
      <c r="A24" s="78" t="str">
        <f>+'Kiinteistökartturi (source)'!B22</f>
        <v>Terassien korjaukset</v>
      </c>
      <c r="B24" s="82" t="s">
        <v>34</v>
      </c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>
        <f>SUM(C24:L24)</f>
        <v>0</v>
      </c>
    </row>
    <row r="25" spans="1:16" ht="28.2" hidden="1" customHeight="1" x14ac:dyDescent="0.3">
      <c r="A25" s="78" t="str">
        <f>+'Kiinteistökartturi (source)'!B23</f>
        <v>Ovien tiivistäminen/uusiminen tarvittaessa, mikäli niiden karmin tai ovirungon taipumat eivät enää ole korjattavissa</v>
      </c>
      <c r="B25" s="82" t="s">
        <v>34</v>
      </c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1">
        <f>SUM(C25:L25)</f>
        <v>0</v>
      </c>
    </row>
    <row r="26" spans="1:16" ht="30.6" customHeight="1" x14ac:dyDescent="0.3">
      <c r="A26" s="78" t="str">
        <f>+'Kiinteistökartturi (source)'!B24</f>
        <v>Istutusaltaiden uusinta B5 ja B11</v>
      </c>
      <c r="B26" s="82" t="s">
        <v>34</v>
      </c>
      <c r="C26" s="79"/>
      <c r="D26" s="80"/>
      <c r="E26" s="80"/>
      <c r="F26" s="80">
        <f>+'Kiinteistökartturi (source)'!C24</f>
        <v>2000</v>
      </c>
      <c r="G26" s="80"/>
      <c r="H26" s="80"/>
      <c r="I26" s="80"/>
      <c r="J26" s="80"/>
      <c r="K26" s="80"/>
      <c r="L26" s="80"/>
      <c r="M26" s="80"/>
      <c r="N26" s="81">
        <f t="shared" si="0"/>
        <v>2000</v>
      </c>
      <c r="P26" s="1" t="s">
        <v>40</v>
      </c>
    </row>
    <row r="27" spans="1:16" ht="28.8" customHeight="1" x14ac:dyDescent="0.3">
      <c r="A27" s="78" t="str">
        <f>+'Kiinteistökartturi (source)'!B25</f>
        <v>Ulkoseinien paneloinnin huolto ja maalaus (pohjoisseinät)</v>
      </c>
      <c r="B27" s="82" t="s">
        <v>34</v>
      </c>
      <c r="C27" s="79"/>
      <c r="D27" s="80"/>
      <c r="E27" s="80"/>
      <c r="F27" s="80"/>
      <c r="G27" s="80">
        <f>+'Kiinteistökartturi (source)'!C25</f>
        <v>5000</v>
      </c>
      <c r="H27" s="80"/>
      <c r="I27" s="80"/>
      <c r="J27" s="80"/>
      <c r="K27" s="80"/>
      <c r="L27" s="80">
        <f>+'Kiinteistökartturi (source)'!C38</f>
        <v>5000</v>
      </c>
      <c r="M27" s="80"/>
      <c r="N27" s="81">
        <f>SUM(C27:L27)</f>
        <v>10000</v>
      </c>
    </row>
    <row r="28" spans="1:16" ht="40.200000000000003" customHeight="1" x14ac:dyDescent="0.3">
      <c r="A28" s="78" t="str">
        <f>+'Kiinteistökartturi (source)'!B26</f>
        <v>Piha aitojen kunnostaminen tarvittavilta osin ja huoltomaalaus.</v>
      </c>
      <c r="B28" s="78" t="s">
        <v>33</v>
      </c>
      <c r="C28" s="79"/>
      <c r="D28" s="80"/>
      <c r="E28" s="80"/>
      <c r="F28" s="80"/>
      <c r="G28" s="80">
        <f>+'Kiinteistökartturi (source)'!C26</f>
        <v>18000</v>
      </c>
      <c r="H28" s="80"/>
      <c r="I28" s="80"/>
      <c r="J28" s="80"/>
      <c r="K28" s="80"/>
      <c r="L28" s="80"/>
      <c r="M28" s="80"/>
      <c r="N28" s="81">
        <f>SUM(C28:L28)</f>
        <v>18000</v>
      </c>
      <c r="P28" s="1" t="s">
        <v>41</v>
      </c>
    </row>
    <row r="29" spans="1:16" ht="62.4" customHeight="1" x14ac:dyDescent="0.3">
      <c r="A29" s="78" t="str">
        <f>+'Kiinteistökartturi (source)'!B27</f>
        <v>Kylpyhuoneiden lattiakaivojen puhdistukset ja korokerenkaan tiiviyden varmistaminen ja kosteustilanteen seuraaminen kylpyhuonetiloissa viiden (5) vuoden välein</v>
      </c>
      <c r="B29" s="82" t="s">
        <v>33</v>
      </c>
      <c r="C29" s="79"/>
      <c r="D29" s="80"/>
      <c r="E29" s="80"/>
      <c r="F29" s="80"/>
      <c r="G29" s="80">
        <f>+'Kiinteistökartturi (source)'!C27</f>
        <v>3000</v>
      </c>
      <c r="H29" s="80"/>
      <c r="I29" s="80"/>
      <c r="J29" s="80"/>
      <c r="K29" s="80"/>
      <c r="L29" s="80"/>
      <c r="M29" s="80"/>
      <c r="N29" s="81">
        <f>SUM(C29:L29)</f>
        <v>3000</v>
      </c>
      <c r="P29" s="1" t="s">
        <v>42</v>
      </c>
    </row>
    <row r="30" spans="1:16" ht="17.399999999999999" customHeight="1" x14ac:dyDescent="0.3">
      <c r="A30" s="78" t="str">
        <f>+'Kiinteistökartturi (source)'!B28</f>
        <v>Hulevesijärjestelmän kaivojen ja putkistojen tarkastus ja huuhtelu sekä tarvittaessa kunnostus (ml. salaojat)</v>
      </c>
      <c r="B30" s="78" t="s">
        <v>35</v>
      </c>
      <c r="C30" s="79"/>
      <c r="D30" s="80"/>
      <c r="E30" s="80"/>
      <c r="F30" s="80"/>
      <c r="G30" s="80"/>
      <c r="H30" s="80">
        <f>+'Kiinteistökartturi (source)'!C28</f>
        <v>10000</v>
      </c>
      <c r="I30" s="80"/>
      <c r="J30" s="80"/>
      <c r="K30" s="80"/>
      <c r="L30" s="80"/>
      <c r="M30" s="80"/>
      <c r="N30" s="81">
        <f t="shared" ref="N30:N39" si="2">SUM(C30:L30)</f>
        <v>10000</v>
      </c>
    </row>
    <row r="31" spans="1:16" ht="17.399999999999999" customHeight="1" x14ac:dyDescent="0.3">
      <c r="A31" s="83" t="str">
        <f>+'Kiinteistökartturi (source)'!B29</f>
        <v>Sähkösaneerauksen suunnittelu</v>
      </c>
      <c r="B31" s="82" t="s">
        <v>33</v>
      </c>
      <c r="C31" s="79"/>
      <c r="D31" s="80"/>
      <c r="E31" s="80"/>
      <c r="F31" s="80"/>
      <c r="G31" s="80"/>
      <c r="H31" s="84">
        <f>+'Kiinteistökartturi (source)'!C29</f>
        <v>8000</v>
      </c>
      <c r="I31" s="80"/>
      <c r="J31" s="80"/>
      <c r="K31" s="80"/>
      <c r="L31" s="80"/>
      <c r="M31" s="80"/>
      <c r="N31" s="81">
        <f t="shared" si="2"/>
        <v>8000</v>
      </c>
    </row>
    <row r="32" spans="1:16" ht="29.4" hidden="1" customHeight="1" x14ac:dyDescent="0.3">
      <c r="A32" s="78" t="str">
        <f>+'Kiinteistökartturi (source)'!B30</f>
        <v>Vesi- ja viemärijärjestelmät, kuntotutkimus</v>
      </c>
      <c r="B32" s="82" t="s">
        <v>34</v>
      </c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>
        <f t="shared" si="2"/>
        <v>0</v>
      </c>
    </row>
    <row r="33" spans="1:16" ht="40.200000000000003" hidden="1" customHeight="1" x14ac:dyDescent="0.3">
      <c r="A33" s="78" t="str">
        <f>+'Kiinteistökartturi (source)'!B31</f>
        <v>Terassien rakenteiden korjaus ja kaiteiden maalaus</v>
      </c>
      <c r="B33" s="82" t="s">
        <v>34</v>
      </c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>
        <f t="shared" si="2"/>
        <v>0</v>
      </c>
    </row>
    <row r="34" spans="1:16" ht="34.799999999999997" hidden="1" customHeight="1" x14ac:dyDescent="0.3">
      <c r="A34" s="78" t="str">
        <f>+'Kiinteistökartturi (source)'!B32</f>
        <v>Ovien tiivistäminen/uusiminen tarvittaessa, mikäli niiden karmin tai ovirungon taipumat eivät enää ole korjattavissa</v>
      </c>
      <c r="B34" s="82" t="s">
        <v>34</v>
      </c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>
        <f t="shared" si="2"/>
        <v>0</v>
      </c>
    </row>
    <row r="35" spans="1:16" ht="41.4" hidden="1" customHeight="1" x14ac:dyDescent="0.3">
      <c r="A35" s="78" t="str">
        <f>+'Kiinteistökartturi (source)'!B33</f>
        <v>Terassien rakenteiden korjaus ja kaiteiden maalaus</v>
      </c>
      <c r="B35" s="82" t="s">
        <v>34</v>
      </c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1">
        <f t="shared" si="2"/>
        <v>0</v>
      </c>
    </row>
    <row r="36" spans="1:16" ht="42.6" customHeight="1" x14ac:dyDescent="0.3">
      <c r="A36" s="78" t="str">
        <f>+'Kiinteistökartturi (source)'!B34</f>
        <v>Ovien tiivistäminen/uusiminen tarvittaessa, mikäli niiden karmin tai ovirungon taipumat eivät enää ole korjattavissa</v>
      </c>
      <c r="B36" s="82" t="s">
        <v>33</v>
      </c>
      <c r="C36" s="79"/>
      <c r="D36" s="80"/>
      <c r="E36" s="80"/>
      <c r="F36" s="80"/>
      <c r="G36" s="80"/>
      <c r="H36" s="80"/>
      <c r="I36" s="80"/>
      <c r="J36" s="80">
        <f>+'Kiinteistökartturi (source)'!C34</f>
        <v>2000</v>
      </c>
      <c r="K36" s="80"/>
      <c r="L36" s="80"/>
      <c r="M36" s="80"/>
      <c r="N36" s="81">
        <f t="shared" si="2"/>
        <v>2000</v>
      </c>
    </row>
    <row r="37" spans="1:16" ht="17.399999999999999" customHeight="1" x14ac:dyDescent="0.3">
      <c r="A37" s="78" t="str">
        <f>+'Kiinteistökartturi (source)'!B35</f>
        <v>Ilmanvaihdon poistohormin puhdistus</v>
      </c>
      <c r="B37" s="82" t="s">
        <v>33</v>
      </c>
      <c r="C37" s="79"/>
      <c r="D37" s="80"/>
      <c r="E37" s="80"/>
      <c r="F37" s="80"/>
      <c r="G37" s="80"/>
      <c r="H37" s="80"/>
      <c r="I37" s="80"/>
      <c r="J37" s="80">
        <f>+'Kiinteistökartturi (source)'!C35</f>
        <v>1500</v>
      </c>
      <c r="K37" s="80"/>
      <c r="L37" s="80"/>
      <c r="M37" s="80"/>
      <c r="N37" s="81">
        <f t="shared" si="2"/>
        <v>1500</v>
      </c>
      <c r="P37" s="1" t="s">
        <v>43</v>
      </c>
    </row>
    <row r="38" spans="1:16" ht="28.8" customHeight="1" x14ac:dyDescent="0.3">
      <c r="A38" s="78" t="str">
        <f>+'Kiinteistökartturi (source)'!B36</f>
        <v>Viemärisaneerauksen hankesuunnittelu</v>
      </c>
      <c r="B38" s="82" t="s">
        <v>34</v>
      </c>
      <c r="C38" s="79"/>
      <c r="D38" s="80"/>
      <c r="E38" s="80"/>
      <c r="F38" s="80"/>
      <c r="G38" s="80"/>
      <c r="H38" s="80"/>
      <c r="I38" s="80"/>
      <c r="J38" s="80"/>
      <c r="K38" s="85">
        <f>+'Kiinteistökartturi (source)'!C36</f>
        <v>3000</v>
      </c>
      <c r="L38" s="80"/>
      <c r="M38" s="80"/>
      <c r="N38" s="81">
        <f>SUM(C38:K38)</f>
        <v>3000</v>
      </c>
    </row>
    <row r="39" spans="1:16" ht="31.8" customHeight="1" x14ac:dyDescent="0.3">
      <c r="A39" s="78" t="str">
        <f>+'Kiinteistökartturi (source)'!B37</f>
        <v>Lämmönjakolaitteiden kuntotarkistus (elinkaari 20v). Maalämpö?</v>
      </c>
      <c r="B39" s="82" t="s">
        <v>34</v>
      </c>
      <c r="C39" s="79"/>
      <c r="D39" s="80"/>
      <c r="E39" s="80"/>
      <c r="F39" s="80"/>
      <c r="G39" s="80"/>
      <c r="H39" s="80"/>
      <c r="I39" s="80"/>
      <c r="J39" s="80"/>
      <c r="K39" s="80"/>
      <c r="L39" s="85">
        <f>+'Kiinteistökartturi (source)'!C37</f>
        <v>1000</v>
      </c>
      <c r="M39" s="80"/>
      <c r="N39" s="81">
        <f t="shared" si="2"/>
        <v>1000</v>
      </c>
    </row>
    <row r="40" spans="1:16" ht="16.2" customHeight="1" x14ac:dyDescent="0.3">
      <c r="A40" s="78"/>
      <c r="B40" s="78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1"/>
    </row>
    <row r="41" spans="1:16" x14ac:dyDescent="0.3">
      <c r="A41" s="79"/>
      <c r="B41" s="79"/>
      <c r="C41" s="81">
        <f>SUM(C5:C40)</f>
        <v>15189</v>
      </c>
      <c r="D41" s="81">
        <f>SUM(D5:D40)</f>
        <v>19540</v>
      </c>
      <c r="E41" s="81">
        <f>SUM(E5:E40)</f>
        <v>12000</v>
      </c>
      <c r="F41" s="81">
        <f>SUM(F5:F40)</f>
        <v>81100</v>
      </c>
      <c r="G41" s="81">
        <f>SUM(G5:G40)</f>
        <v>26000</v>
      </c>
      <c r="H41" s="81">
        <f>SUM(H5:H40)</f>
        <v>28000</v>
      </c>
      <c r="I41" s="81">
        <f>SUM(I5:I40)</f>
        <v>10000</v>
      </c>
      <c r="J41" s="81">
        <f>SUM(J5:J40)</f>
        <v>5500</v>
      </c>
      <c r="K41" s="81">
        <f>SUM(K5:K40)</f>
        <v>3000</v>
      </c>
      <c r="L41" s="81">
        <f>SUM(L5:L40)</f>
        <v>6000</v>
      </c>
      <c r="M41" s="81">
        <f>SUM(M5:M40)</f>
        <v>0</v>
      </c>
      <c r="N41" s="81">
        <f>SUM(N5:N40)</f>
        <v>206329</v>
      </c>
    </row>
    <row r="42" spans="1:16" x14ac:dyDescent="0.3">
      <c r="A42" s="1" t="s">
        <v>21</v>
      </c>
      <c r="B42" s="4" t="s">
        <v>34</v>
      </c>
      <c r="C42">
        <f>+C7+C8+C10+C11</f>
        <v>5907</v>
      </c>
      <c r="D42">
        <f>+D18+D17+D16+D14+D11+D10</f>
        <v>15540</v>
      </c>
      <c r="E42">
        <f>+E20</f>
        <v>12000</v>
      </c>
      <c r="F42">
        <f>+F26+F22+F21+F18+F10</f>
        <v>79100</v>
      </c>
      <c r="G42">
        <f>+G29+G28+G27</f>
        <v>26000</v>
      </c>
      <c r="H42">
        <f>++H18+H30+H10</f>
        <v>14000</v>
      </c>
      <c r="I42">
        <v>0</v>
      </c>
      <c r="J42">
        <f>+J10+J36</f>
        <v>4000</v>
      </c>
      <c r="L42">
        <f>+L39+L27</f>
        <v>6000</v>
      </c>
      <c r="M42">
        <v>0</v>
      </c>
      <c r="N42" s="2">
        <f>SUM(C42:L42)</f>
        <v>162547</v>
      </c>
    </row>
    <row r="43" spans="1:16" x14ac:dyDescent="0.3">
      <c r="A43" s="1" t="s">
        <v>22</v>
      </c>
      <c r="B43" s="4" t="s">
        <v>33</v>
      </c>
      <c r="C43">
        <f>+C5+C6+C9</f>
        <v>9282</v>
      </c>
      <c r="D43">
        <f>+D15</f>
        <v>4000</v>
      </c>
      <c r="H43">
        <f>+H6</f>
        <v>4000</v>
      </c>
      <c r="I43">
        <v>0</v>
      </c>
      <c r="J43">
        <f>+J37</f>
        <v>1500</v>
      </c>
      <c r="K43">
        <f>+K38</f>
        <v>3000</v>
      </c>
      <c r="L43">
        <v>0</v>
      </c>
      <c r="M43">
        <v>0</v>
      </c>
      <c r="N43" s="2">
        <f t="shared" ref="N43:N44" si="3">SUM(C43:L43)</f>
        <v>21782</v>
      </c>
    </row>
    <row r="44" spans="1:16" x14ac:dyDescent="0.3">
      <c r="A44" s="1" t="s">
        <v>23</v>
      </c>
      <c r="B44" s="4" t="s">
        <v>35</v>
      </c>
      <c r="F44">
        <f>+F23</f>
        <v>2000</v>
      </c>
      <c r="H44">
        <f>+H31+H13</f>
        <v>10000</v>
      </c>
      <c r="I44">
        <f>+I19</f>
        <v>10000</v>
      </c>
      <c r="L44">
        <v>0</v>
      </c>
      <c r="M44">
        <v>0</v>
      </c>
      <c r="N44" s="2">
        <f t="shared" si="3"/>
        <v>22000</v>
      </c>
    </row>
    <row r="45" spans="1:16" x14ac:dyDescent="0.3">
      <c r="C45" s="3">
        <f>+C41-C42-C43-C44</f>
        <v>0</v>
      </c>
      <c r="D45" s="3">
        <f t="shared" ref="D45:N45" si="4">+D41-D42-D43-D44</f>
        <v>0</v>
      </c>
      <c r="E45" s="3">
        <f t="shared" si="4"/>
        <v>0</v>
      </c>
      <c r="F45" s="3">
        <f t="shared" si="4"/>
        <v>0</v>
      </c>
      <c r="G45" s="3">
        <f t="shared" si="4"/>
        <v>0</v>
      </c>
      <c r="H45" s="3">
        <f t="shared" si="4"/>
        <v>0</v>
      </c>
      <c r="I45" s="3">
        <f t="shared" si="4"/>
        <v>0</v>
      </c>
      <c r="J45" s="3">
        <f t="shared" si="4"/>
        <v>0</v>
      </c>
      <c r="K45" s="3">
        <f t="shared" si="4"/>
        <v>0</v>
      </c>
      <c r="L45" s="3">
        <f t="shared" si="4"/>
        <v>0</v>
      </c>
      <c r="M45" s="3">
        <f t="shared" si="4"/>
        <v>0</v>
      </c>
      <c r="N45" s="3">
        <f t="shared" si="4"/>
        <v>0</v>
      </c>
    </row>
  </sheetData>
  <phoneticPr fontId="3" type="noConversion"/>
  <pageMargins left="0.7" right="0.7" top="0.75" bottom="0.75" header="0.3" footer="0.3"/>
  <pageSetup paperSize="9" scale="51" fitToWidth="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F653-35D8-4C72-BD38-62A7C626138A}">
  <dimension ref="A1:I63"/>
  <sheetViews>
    <sheetView topLeftCell="A17" zoomScaleNormal="100" workbookViewId="0">
      <selection activeCell="D17" sqref="D17:G18"/>
    </sheetView>
  </sheetViews>
  <sheetFormatPr defaultRowHeight="14.4" x14ac:dyDescent="0.3"/>
  <cols>
    <col min="1" max="1" width="9.109375" style="10" customWidth="1"/>
    <col min="2" max="2" width="61.109375" style="10" customWidth="1"/>
    <col min="3" max="3" width="0.44140625" style="10" hidden="1" customWidth="1"/>
    <col min="4" max="4" width="64.6640625" style="10" customWidth="1"/>
    <col min="5" max="5" width="0.109375" style="10" customWidth="1"/>
    <col min="6" max="6" width="42.88671875" style="10" customWidth="1"/>
    <col min="7" max="7" width="20" style="12" customWidth="1"/>
    <col min="8" max="8" width="28.6640625" style="10" customWidth="1"/>
    <col min="9" max="9" width="9.109375" style="13" customWidth="1"/>
  </cols>
  <sheetData>
    <row r="1" spans="1:8" x14ac:dyDescent="0.3">
      <c r="A1" s="9" t="s">
        <v>48</v>
      </c>
      <c r="D1" s="11">
        <v>43821</v>
      </c>
    </row>
    <row r="2" spans="1:8" x14ac:dyDescent="0.3">
      <c r="A2" s="9"/>
      <c r="D2" s="10" t="s">
        <v>49</v>
      </c>
    </row>
    <row r="3" spans="1:8" x14ac:dyDescent="0.3">
      <c r="A3" s="9" t="s">
        <v>50</v>
      </c>
      <c r="D3" s="10" t="s">
        <v>49</v>
      </c>
      <c r="F3" s="14" t="s">
        <v>49</v>
      </c>
    </row>
    <row r="4" spans="1:8" ht="15" thickBot="1" x14ac:dyDescent="0.35"/>
    <row r="5" spans="1:8" ht="31.8" thickBot="1" x14ac:dyDescent="0.35">
      <c r="A5" s="15"/>
      <c r="B5" s="16" t="s">
        <v>51</v>
      </c>
      <c r="C5" s="17"/>
      <c r="D5" s="18" t="s">
        <v>52</v>
      </c>
      <c r="E5" s="18"/>
      <c r="F5" s="18" t="s">
        <v>53</v>
      </c>
      <c r="G5" s="19" t="s">
        <v>54</v>
      </c>
      <c r="H5" s="20" t="s">
        <v>55</v>
      </c>
    </row>
    <row r="6" spans="1:8" x14ac:dyDescent="0.3">
      <c r="A6" s="21">
        <v>2006</v>
      </c>
      <c r="B6" s="22" t="s">
        <v>56</v>
      </c>
      <c r="C6" s="22"/>
      <c r="D6" s="23" t="s">
        <v>57</v>
      </c>
      <c r="E6" s="22"/>
      <c r="F6" s="22"/>
      <c r="G6" s="24"/>
      <c r="H6" s="25"/>
    </row>
    <row r="7" spans="1:8" x14ac:dyDescent="0.3">
      <c r="A7" s="26">
        <v>2006</v>
      </c>
      <c r="B7" s="27" t="s">
        <v>58</v>
      </c>
      <c r="C7" s="27"/>
      <c r="D7" s="27"/>
      <c r="E7" s="27"/>
      <c r="F7" s="27"/>
      <c r="G7" s="28"/>
      <c r="H7" s="29"/>
    </row>
    <row r="8" spans="1:8" x14ac:dyDescent="0.3">
      <c r="A8" s="26">
        <v>2007</v>
      </c>
      <c r="B8" s="30" t="s">
        <v>59</v>
      </c>
      <c r="C8" s="30"/>
      <c r="D8" s="23" t="s">
        <v>60</v>
      </c>
      <c r="E8" s="27"/>
      <c r="F8" s="27"/>
      <c r="G8" s="28"/>
      <c r="H8" s="29"/>
    </row>
    <row r="9" spans="1:8" x14ac:dyDescent="0.3">
      <c r="A9" s="26">
        <v>2008</v>
      </c>
      <c r="B9" s="27" t="s">
        <v>61</v>
      </c>
      <c r="C9" s="27"/>
      <c r="D9" s="27"/>
      <c r="E9" s="27"/>
      <c r="F9" s="27"/>
      <c r="G9" s="28"/>
      <c r="H9" s="29"/>
    </row>
    <row r="10" spans="1:8" x14ac:dyDescent="0.3">
      <c r="A10" s="26">
        <v>2008</v>
      </c>
      <c r="B10" s="27" t="s">
        <v>62</v>
      </c>
      <c r="C10" s="27"/>
      <c r="D10" s="31" t="s">
        <v>63</v>
      </c>
      <c r="E10" s="27"/>
      <c r="F10" s="27" t="s">
        <v>64</v>
      </c>
      <c r="G10" s="28"/>
      <c r="H10" s="32"/>
    </row>
    <row r="11" spans="1:8" x14ac:dyDescent="0.3">
      <c r="A11" s="26">
        <v>2009</v>
      </c>
      <c r="B11" s="27" t="s">
        <v>65</v>
      </c>
      <c r="C11" s="27"/>
      <c r="D11" s="33" t="s">
        <v>66</v>
      </c>
      <c r="E11" s="27"/>
      <c r="F11" s="27"/>
      <c r="G11" s="28"/>
      <c r="H11" s="29"/>
    </row>
    <row r="12" spans="1:8" x14ac:dyDescent="0.3">
      <c r="A12" s="26">
        <v>2010</v>
      </c>
      <c r="B12" s="27" t="s">
        <v>67</v>
      </c>
      <c r="C12" s="27"/>
      <c r="D12" s="27"/>
      <c r="E12" s="27"/>
      <c r="F12" s="27"/>
      <c r="G12" s="28"/>
      <c r="H12" s="29"/>
    </row>
    <row r="13" spans="1:8" ht="28.8" x14ac:dyDescent="0.3">
      <c r="A13" s="26">
        <v>2010</v>
      </c>
      <c r="B13" s="27" t="s">
        <v>68</v>
      </c>
      <c r="C13" s="27"/>
      <c r="D13" s="27"/>
      <c r="E13" s="27"/>
      <c r="F13" s="27"/>
      <c r="G13" s="28"/>
      <c r="H13" s="32" t="s">
        <v>69</v>
      </c>
    </row>
    <row r="14" spans="1:8" ht="28.8" x14ac:dyDescent="0.3">
      <c r="A14" s="26">
        <v>2010</v>
      </c>
      <c r="B14" s="27" t="s">
        <v>70</v>
      </c>
      <c r="C14" s="27"/>
      <c r="D14" s="34" t="s">
        <v>71</v>
      </c>
      <c r="E14" s="27"/>
      <c r="F14" s="27"/>
      <c r="G14" s="28"/>
      <c r="H14" s="29"/>
    </row>
    <row r="15" spans="1:8" x14ac:dyDescent="0.3">
      <c r="A15" s="26">
        <v>2011</v>
      </c>
      <c r="B15" s="27" t="s">
        <v>72</v>
      </c>
      <c r="C15" s="27"/>
      <c r="D15" s="33" t="s">
        <v>73</v>
      </c>
      <c r="E15" s="27"/>
      <c r="F15" s="27"/>
      <c r="G15" s="28"/>
      <c r="H15" s="29"/>
    </row>
    <row r="16" spans="1:8" x14ac:dyDescent="0.3">
      <c r="A16" s="26">
        <v>2013</v>
      </c>
      <c r="B16" s="27" t="s">
        <v>74</v>
      </c>
      <c r="C16" s="27"/>
      <c r="D16" s="27"/>
      <c r="E16" s="27"/>
      <c r="F16" s="27"/>
      <c r="G16" s="28"/>
      <c r="H16" s="32"/>
    </row>
    <row r="17" spans="1:8" x14ac:dyDescent="0.3">
      <c r="A17" s="26">
        <v>2013</v>
      </c>
      <c r="B17" s="27" t="s">
        <v>75</v>
      </c>
      <c r="C17" s="27"/>
      <c r="D17" s="27"/>
      <c r="E17" s="27"/>
      <c r="F17" s="27"/>
      <c r="G17" s="28"/>
      <c r="H17" s="29" t="s">
        <v>76</v>
      </c>
    </row>
    <row r="18" spans="1:8" ht="28.8" x14ac:dyDescent="0.3">
      <c r="A18" s="26">
        <v>2014</v>
      </c>
      <c r="B18" s="27" t="s">
        <v>77</v>
      </c>
      <c r="C18" s="27"/>
      <c r="D18" s="31" t="s">
        <v>78</v>
      </c>
      <c r="E18" s="27"/>
      <c r="F18" s="27"/>
      <c r="G18" s="28" t="s">
        <v>79</v>
      </c>
      <c r="H18" s="32"/>
    </row>
    <row r="19" spans="1:8" x14ac:dyDescent="0.3">
      <c r="A19" s="26">
        <v>2014</v>
      </c>
      <c r="B19" s="27" t="s">
        <v>80</v>
      </c>
      <c r="C19" s="27"/>
      <c r="D19" s="27"/>
      <c r="E19" s="27"/>
      <c r="F19" s="27"/>
      <c r="G19" s="28"/>
      <c r="H19" s="29"/>
    </row>
    <row r="20" spans="1:8" x14ac:dyDescent="0.3">
      <c r="A20" s="26">
        <v>2014</v>
      </c>
      <c r="B20" s="27" t="s">
        <v>81</v>
      </c>
      <c r="C20" s="27"/>
      <c r="D20" s="27"/>
      <c r="E20" s="27"/>
      <c r="F20" s="27"/>
      <c r="G20" s="28"/>
      <c r="H20" s="29"/>
    </row>
    <row r="21" spans="1:8" ht="28.8" x14ac:dyDescent="0.3">
      <c r="A21" s="26">
        <v>2015</v>
      </c>
      <c r="B21" s="27" t="s">
        <v>82</v>
      </c>
      <c r="C21" s="27"/>
      <c r="D21" s="27" t="s">
        <v>83</v>
      </c>
      <c r="E21" s="27"/>
      <c r="F21" s="27" t="s">
        <v>84</v>
      </c>
      <c r="G21" s="28" t="s">
        <v>85</v>
      </c>
      <c r="H21" s="29" t="s">
        <v>86</v>
      </c>
    </row>
    <row r="22" spans="1:8" ht="28.8" x14ac:dyDescent="0.3">
      <c r="A22" s="35"/>
      <c r="B22" s="35"/>
      <c r="C22" s="35"/>
      <c r="D22" s="27" t="s">
        <v>87</v>
      </c>
      <c r="E22" s="27"/>
      <c r="F22" s="27" t="s">
        <v>88</v>
      </c>
      <c r="G22" s="28"/>
      <c r="H22" s="29"/>
    </row>
    <row r="23" spans="1:8" ht="28.8" x14ac:dyDescent="0.3">
      <c r="A23" s="35"/>
      <c r="B23" s="35"/>
      <c r="C23" s="35"/>
      <c r="D23" s="27" t="s">
        <v>89</v>
      </c>
      <c r="E23" s="27"/>
      <c r="F23" s="27"/>
      <c r="G23" s="28"/>
      <c r="H23" s="29"/>
    </row>
    <row r="24" spans="1:8" ht="28.8" x14ac:dyDescent="0.3">
      <c r="A24" s="35"/>
      <c r="B24" s="35"/>
      <c r="C24" s="35"/>
      <c r="D24" s="27" t="s">
        <v>90</v>
      </c>
      <c r="E24" s="27"/>
      <c r="F24" s="27"/>
      <c r="G24" s="28"/>
      <c r="H24" s="29"/>
    </row>
    <row r="25" spans="1:8" ht="15" thickBot="1" x14ac:dyDescent="0.35">
      <c r="A25" s="35"/>
      <c r="B25" s="35"/>
      <c r="C25" s="35"/>
      <c r="D25" s="27" t="s">
        <v>91</v>
      </c>
      <c r="E25" s="27"/>
      <c r="F25" s="27"/>
      <c r="G25" s="36"/>
      <c r="H25" s="37"/>
    </row>
    <row r="26" spans="1:8" ht="28.8" x14ac:dyDescent="0.3">
      <c r="A26" s="38">
        <v>2016</v>
      </c>
      <c r="B26" s="39" t="s">
        <v>92</v>
      </c>
      <c r="C26" s="40"/>
      <c r="D26" s="41"/>
      <c r="E26" s="40"/>
      <c r="F26" s="40"/>
      <c r="G26" s="42" t="s">
        <v>93</v>
      </c>
      <c r="H26" s="43"/>
    </row>
    <row r="27" spans="1:8" x14ac:dyDescent="0.3">
      <c r="A27" s="44"/>
      <c r="B27" s="44"/>
      <c r="C27" s="44"/>
      <c r="D27" s="45" t="s">
        <v>94</v>
      </c>
      <c r="E27" s="44"/>
      <c r="F27" s="44"/>
      <c r="G27" s="46"/>
      <c r="H27" s="29"/>
    </row>
    <row r="28" spans="1:8" ht="28.8" x14ac:dyDescent="0.3">
      <c r="A28" s="44"/>
      <c r="B28" s="44"/>
      <c r="C28" s="44"/>
      <c r="D28" s="45" t="s">
        <v>95</v>
      </c>
      <c r="E28" s="44"/>
      <c r="F28" s="44"/>
      <c r="G28" s="46"/>
      <c r="H28" s="29" t="s">
        <v>49</v>
      </c>
    </row>
    <row r="29" spans="1:8" x14ac:dyDescent="0.3">
      <c r="A29" s="44"/>
      <c r="B29" s="44"/>
      <c r="C29" s="44"/>
      <c r="D29" s="47" t="s">
        <v>96</v>
      </c>
      <c r="E29" s="44"/>
      <c r="F29" s="44"/>
      <c r="G29" s="46"/>
      <c r="H29" s="29"/>
    </row>
    <row r="30" spans="1:8" ht="28.8" x14ac:dyDescent="0.3">
      <c r="A30" s="44"/>
      <c r="B30" s="44"/>
      <c r="C30" s="44"/>
      <c r="D30" s="45" t="s">
        <v>97</v>
      </c>
      <c r="E30" s="44"/>
      <c r="F30" s="44"/>
      <c r="G30" s="46"/>
      <c r="H30" s="29"/>
    </row>
    <row r="31" spans="1:8" x14ac:dyDescent="0.3">
      <c r="A31" s="44"/>
      <c r="B31" s="44"/>
      <c r="C31" s="44"/>
      <c r="D31" s="45" t="s">
        <v>98</v>
      </c>
      <c r="E31" s="44"/>
      <c r="F31" s="44"/>
      <c r="G31" s="46"/>
      <c r="H31" s="29"/>
    </row>
    <row r="32" spans="1:8" x14ac:dyDescent="0.3">
      <c r="A32" s="44"/>
      <c r="B32" s="44"/>
      <c r="C32" s="44"/>
      <c r="D32" s="45" t="s">
        <v>99</v>
      </c>
      <c r="E32" s="44"/>
      <c r="F32" s="44"/>
      <c r="G32" s="46"/>
      <c r="H32" s="29"/>
    </row>
    <row r="33" spans="1:8" x14ac:dyDescent="0.3">
      <c r="A33" s="44"/>
      <c r="B33" s="44"/>
      <c r="C33" s="44"/>
      <c r="D33" s="47" t="s">
        <v>100</v>
      </c>
      <c r="E33" s="44"/>
      <c r="F33" s="44"/>
      <c r="G33" s="46"/>
      <c r="H33" s="29"/>
    </row>
    <row r="34" spans="1:8" x14ac:dyDescent="0.3">
      <c r="A34" s="44"/>
      <c r="B34" s="44"/>
      <c r="C34" s="44"/>
      <c r="D34" s="47" t="s">
        <v>101</v>
      </c>
      <c r="E34" s="44"/>
      <c r="F34" s="44"/>
      <c r="G34" s="46"/>
      <c r="H34" s="29" t="s">
        <v>102</v>
      </c>
    </row>
    <row r="35" spans="1:8" ht="28.8" x14ac:dyDescent="0.3">
      <c r="A35" s="44"/>
      <c r="B35" s="44"/>
      <c r="C35" s="44"/>
      <c r="D35" s="45" t="s">
        <v>103</v>
      </c>
      <c r="E35" s="44"/>
      <c r="F35" s="44"/>
      <c r="G35" s="46"/>
      <c r="H35" s="29"/>
    </row>
    <row r="36" spans="1:8" ht="15" thickBot="1" x14ac:dyDescent="0.35">
      <c r="A36" s="48"/>
      <c r="B36" s="49"/>
      <c r="C36" s="49"/>
      <c r="D36" s="50" t="s">
        <v>104</v>
      </c>
      <c r="E36" s="49"/>
      <c r="F36" s="49"/>
      <c r="G36" s="51"/>
      <c r="H36" s="52"/>
    </row>
    <row r="37" spans="1:8" ht="28.8" x14ac:dyDescent="0.3">
      <c r="A37" s="38">
        <v>2017</v>
      </c>
      <c r="B37" s="39" t="s">
        <v>105</v>
      </c>
      <c r="C37" s="40"/>
      <c r="D37" s="53"/>
      <c r="E37" s="40"/>
      <c r="F37" s="40"/>
      <c r="G37" s="54" t="s">
        <v>106</v>
      </c>
      <c r="H37" s="55" t="s">
        <v>107</v>
      </c>
    </row>
    <row r="38" spans="1:8" x14ac:dyDescent="0.3">
      <c r="A38" s="26"/>
      <c r="B38" s="44"/>
      <c r="C38" s="44"/>
      <c r="D38" s="47" t="s">
        <v>108</v>
      </c>
      <c r="E38" s="44"/>
      <c r="F38" s="44"/>
      <c r="G38" s="46"/>
      <c r="H38" s="29"/>
    </row>
    <row r="39" spans="1:8" x14ac:dyDescent="0.3">
      <c r="A39" s="35"/>
      <c r="B39" s="35"/>
      <c r="C39" s="35"/>
      <c r="D39" s="56" t="s">
        <v>109</v>
      </c>
      <c r="E39" s="35"/>
      <c r="F39" s="35"/>
      <c r="G39" s="57"/>
      <c r="H39" s="35"/>
    </row>
    <row r="40" spans="1:8" ht="28.8" x14ac:dyDescent="0.3">
      <c r="A40" s="35"/>
      <c r="B40" s="35"/>
      <c r="C40" s="35"/>
      <c r="D40" s="56" t="s">
        <v>110</v>
      </c>
      <c r="E40" s="35"/>
      <c r="F40" s="35"/>
      <c r="G40" s="57"/>
      <c r="H40" s="35"/>
    </row>
    <row r="41" spans="1:8" x14ac:dyDescent="0.3">
      <c r="A41" s="35"/>
      <c r="B41" s="35"/>
      <c r="C41" s="35"/>
      <c r="D41" s="58" t="s">
        <v>111</v>
      </c>
      <c r="E41" s="35"/>
      <c r="F41" s="35"/>
      <c r="G41" s="57"/>
      <c r="H41" s="35"/>
    </row>
    <row r="42" spans="1:8" x14ac:dyDescent="0.3">
      <c r="A42" s="35"/>
      <c r="B42" s="35"/>
      <c r="C42" s="35"/>
      <c r="D42" s="58" t="s">
        <v>112</v>
      </c>
      <c r="E42" s="35"/>
      <c r="F42" s="35"/>
      <c r="G42" s="57"/>
      <c r="H42" s="35"/>
    </row>
    <row r="43" spans="1:8" ht="27.6" x14ac:dyDescent="0.3">
      <c r="A43" s="35"/>
      <c r="B43" s="35"/>
      <c r="C43" s="35"/>
      <c r="D43" s="59" t="s">
        <v>113</v>
      </c>
      <c r="E43" s="35"/>
      <c r="F43" s="35"/>
      <c r="G43" s="57"/>
      <c r="H43" s="35"/>
    </row>
    <row r="44" spans="1:8" x14ac:dyDescent="0.3">
      <c r="A44" s="35"/>
      <c r="B44" s="35"/>
      <c r="C44" s="35"/>
      <c r="D44" s="60" t="s">
        <v>114</v>
      </c>
      <c r="E44" s="35"/>
      <c r="F44" s="35"/>
      <c r="G44" s="57"/>
      <c r="H44" s="35"/>
    </row>
    <row r="45" spans="1:8" ht="27.6" x14ac:dyDescent="0.3">
      <c r="A45" s="35"/>
      <c r="B45" s="35"/>
      <c r="C45" s="35"/>
      <c r="D45" s="61" t="s">
        <v>115</v>
      </c>
      <c r="E45" s="35"/>
      <c r="F45" s="35"/>
      <c r="G45" s="57"/>
      <c r="H45" s="35"/>
    </row>
    <row r="46" spans="1:8" x14ac:dyDescent="0.3">
      <c r="A46" s="35"/>
      <c r="B46" s="35"/>
      <c r="C46" s="35"/>
      <c r="D46" s="59" t="s">
        <v>116</v>
      </c>
      <c r="E46" s="35"/>
      <c r="F46" s="35"/>
      <c r="G46" s="57"/>
      <c r="H46" s="35"/>
    </row>
    <row r="47" spans="1:8" x14ac:dyDescent="0.3">
      <c r="A47" s="35"/>
      <c r="B47" s="35"/>
      <c r="C47" s="35"/>
      <c r="D47" s="62" t="s">
        <v>117</v>
      </c>
      <c r="E47" s="35"/>
      <c r="F47" s="35"/>
      <c r="G47" s="57"/>
      <c r="H47" s="35"/>
    </row>
    <row r="48" spans="1:8" ht="28.8" x14ac:dyDescent="0.3">
      <c r="A48" s="35"/>
      <c r="B48" s="35"/>
      <c r="C48" s="35"/>
      <c r="D48" s="61" t="s">
        <v>118</v>
      </c>
      <c r="E48" s="35"/>
      <c r="F48" s="35"/>
      <c r="G48" s="57"/>
      <c r="H48" s="32" t="s">
        <v>119</v>
      </c>
    </row>
    <row r="49" spans="1:8" ht="15" thickBot="1" x14ac:dyDescent="0.35">
      <c r="A49" s="48"/>
      <c r="B49" s="48"/>
      <c r="C49" s="48"/>
      <c r="D49" s="63"/>
      <c r="E49" s="48"/>
      <c r="F49" s="48"/>
      <c r="G49" s="64"/>
      <c r="H49" s="48"/>
    </row>
    <row r="50" spans="1:8" ht="28.8" x14ac:dyDescent="0.3">
      <c r="A50" s="38">
        <v>2018</v>
      </c>
      <c r="B50" s="65"/>
      <c r="C50" s="65"/>
      <c r="D50" s="66" t="s">
        <v>120</v>
      </c>
      <c r="E50" s="65"/>
      <c r="F50" s="39" t="s">
        <v>121</v>
      </c>
      <c r="G50" s="67"/>
      <c r="H50" s="65"/>
    </row>
    <row r="51" spans="1:8" x14ac:dyDescent="0.3">
      <c r="A51" s="31"/>
      <c r="B51" s="31"/>
      <c r="C51" s="31"/>
      <c r="D51" s="68" t="s">
        <v>122</v>
      </c>
      <c r="E51" s="31"/>
      <c r="F51" s="31"/>
      <c r="G51" s="69" t="s">
        <v>123</v>
      </c>
      <c r="H51" s="31"/>
    </row>
    <row r="52" spans="1:8" ht="28.8" x14ac:dyDescent="0.3">
      <c r="A52" s="35"/>
      <c r="B52" s="35"/>
      <c r="C52" s="35"/>
      <c r="D52" s="70" t="s">
        <v>124</v>
      </c>
      <c r="E52" s="35"/>
      <c r="F52" s="35"/>
      <c r="G52" s="69" t="s">
        <v>123</v>
      </c>
      <c r="H52" s="29" t="s">
        <v>125</v>
      </c>
    </row>
    <row r="53" spans="1:8" x14ac:dyDescent="0.3">
      <c r="A53" s="35"/>
      <c r="B53" s="35"/>
      <c r="C53" s="35"/>
      <c r="D53" s="70" t="s">
        <v>126</v>
      </c>
      <c r="E53" s="35"/>
      <c r="F53" s="35"/>
      <c r="G53" s="69" t="s">
        <v>123</v>
      </c>
      <c r="H53" s="35"/>
    </row>
    <row r="54" spans="1:8" x14ac:dyDescent="0.3">
      <c r="A54" s="35"/>
      <c r="B54" s="35"/>
      <c r="C54" s="35"/>
      <c r="D54" s="56" t="s">
        <v>127</v>
      </c>
      <c r="E54" s="35"/>
      <c r="F54" s="35"/>
      <c r="G54" s="57"/>
      <c r="H54" s="35"/>
    </row>
    <row r="55" spans="1:8" x14ac:dyDescent="0.3">
      <c r="A55" s="35"/>
      <c r="B55" s="35"/>
      <c r="C55" s="35"/>
      <c r="D55" s="56" t="s">
        <v>128</v>
      </c>
      <c r="E55" s="35"/>
      <c r="F55" s="35"/>
      <c r="G55" s="57"/>
      <c r="H55" s="37" t="s">
        <v>129</v>
      </c>
    </row>
    <row r="56" spans="1:8" x14ac:dyDescent="0.3">
      <c r="A56" s="35"/>
      <c r="B56" s="35"/>
      <c r="C56" s="35"/>
      <c r="D56" s="63" t="s">
        <v>130</v>
      </c>
      <c r="E56" s="35"/>
      <c r="F56" s="35"/>
      <c r="G56" s="57"/>
      <c r="H56" s="35"/>
    </row>
    <row r="57" spans="1:8" ht="15" thickBot="1" x14ac:dyDescent="0.35">
      <c r="A57" s="48"/>
      <c r="B57" s="48"/>
      <c r="C57" s="48"/>
      <c r="D57" s="71"/>
      <c r="E57" s="48"/>
      <c r="F57" s="48"/>
      <c r="G57" s="72"/>
      <c r="H57" s="48"/>
    </row>
    <row r="58" spans="1:8" x14ac:dyDescent="0.3">
      <c r="A58" s="38">
        <v>2019</v>
      </c>
      <c r="B58" s="65"/>
      <c r="C58" s="65"/>
      <c r="D58" s="66" t="s">
        <v>4</v>
      </c>
      <c r="E58" s="65"/>
      <c r="F58" s="65"/>
      <c r="G58" s="67"/>
      <c r="H58" s="43" t="s">
        <v>131</v>
      </c>
    </row>
    <row r="59" spans="1:8" ht="28.8" x14ac:dyDescent="0.3">
      <c r="A59" s="35"/>
      <c r="B59" s="35"/>
      <c r="C59" s="35"/>
      <c r="D59" s="56" t="s">
        <v>132</v>
      </c>
      <c r="E59" s="35"/>
      <c r="F59" s="35"/>
      <c r="G59" s="57"/>
      <c r="H59" s="32" t="s">
        <v>133</v>
      </c>
    </row>
    <row r="60" spans="1:8" x14ac:dyDescent="0.3">
      <c r="A60" s="31"/>
      <c r="B60" s="31"/>
      <c r="C60" s="31"/>
      <c r="D60" s="63" t="s">
        <v>134</v>
      </c>
      <c r="E60" s="31"/>
      <c r="F60" s="31"/>
      <c r="G60" s="69" t="s">
        <v>135</v>
      </c>
      <c r="H60" s="31"/>
    </row>
    <row r="61" spans="1:8" x14ac:dyDescent="0.3">
      <c r="A61" s="35"/>
      <c r="B61" s="35"/>
      <c r="C61" s="35"/>
      <c r="D61" s="35" t="s">
        <v>6</v>
      </c>
      <c r="E61" s="35"/>
      <c r="F61" s="35"/>
      <c r="G61" s="73" t="s">
        <v>135</v>
      </c>
      <c r="H61" s="35"/>
    </row>
    <row r="62" spans="1:8" x14ac:dyDescent="0.3">
      <c r="A62" s="35"/>
      <c r="B62" s="35"/>
      <c r="C62" s="35"/>
      <c r="D62" s="56" t="s">
        <v>136</v>
      </c>
      <c r="E62" s="35"/>
      <c r="F62" s="35"/>
      <c r="G62" s="57"/>
      <c r="H62" s="35"/>
    </row>
    <row r="63" spans="1:8" ht="29.4" thickBot="1" x14ac:dyDescent="0.35">
      <c r="A63" s="35"/>
      <c r="B63" s="74"/>
      <c r="C63" s="74"/>
      <c r="D63" s="75" t="s">
        <v>137</v>
      </c>
      <c r="E63" s="74"/>
      <c r="F63" s="74"/>
      <c r="G63" s="76"/>
      <c r="H63" s="74"/>
    </row>
  </sheetData>
  <pageMargins left="0.7" right="0.7" top="0.75" bottom="0.75" header="0.3" footer="0.3"/>
  <pageSetup paperSize="9" scale="3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zoomScaleNormal="100" workbookViewId="0">
      <selection activeCell="H18" sqref="H18"/>
    </sheetView>
  </sheetViews>
  <sheetFormatPr defaultRowHeight="14.4" x14ac:dyDescent="0.3"/>
  <cols>
    <col min="1" max="1" width="7" bestFit="1" customWidth="1"/>
    <col min="2" max="2" width="95.21875" customWidth="1"/>
    <col min="3" max="3" width="7" bestFit="1" customWidth="1"/>
  </cols>
  <sheetData>
    <row r="1" spans="1:4" x14ac:dyDescent="0.3">
      <c r="A1" t="s">
        <v>0</v>
      </c>
      <c r="B1" t="s">
        <v>1</v>
      </c>
      <c r="C1" t="s">
        <v>2</v>
      </c>
    </row>
    <row r="2" spans="1:4" x14ac:dyDescent="0.3">
      <c r="A2">
        <v>2019</v>
      </c>
      <c r="B2" t="s">
        <v>3</v>
      </c>
      <c r="C2">
        <v>2965</v>
      </c>
    </row>
    <row r="3" spans="1:4" x14ac:dyDescent="0.3">
      <c r="A3">
        <v>2019</v>
      </c>
      <c r="B3" t="s">
        <v>4</v>
      </c>
      <c r="C3">
        <v>5096</v>
      </c>
    </row>
    <row r="4" spans="1:4" x14ac:dyDescent="0.3">
      <c r="A4">
        <v>2019</v>
      </c>
      <c r="B4" t="s">
        <v>6</v>
      </c>
      <c r="C4">
        <v>1390</v>
      </c>
    </row>
    <row r="5" spans="1:4" x14ac:dyDescent="0.3">
      <c r="A5">
        <v>2019</v>
      </c>
      <c r="B5" t="s">
        <v>5</v>
      </c>
      <c r="C5">
        <v>2954</v>
      </c>
    </row>
    <row r="6" spans="1:4" x14ac:dyDescent="0.3">
      <c r="A6">
        <v>2019</v>
      </c>
      <c r="B6" t="s">
        <v>138</v>
      </c>
      <c r="C6">
        <v>1221</v>
      </c>
    </row>
    <row r="7" spans="1:4" x14ac:dyDescent="0.3">
      <c r="A7">
        <v>2019</v>
      </c>
      <c r="B7" t="s">
        <v>8</v>
      </c>
      <c r="C7">
        <v>103</v>
      </c>
    </row>
    <row r="8" spans="1:4" x14ac:dyDescent="0.3">
      <c r="A8">
        <v>2019</v>
      </c>
      <c r="B8" t="s">
        <v>7</v>
      </c>
      <c r="C8">
        <v>1460</v>
      </c>
      <c r="D8">
        <f>SUM(C2:C8)</f>
        <v>15189</v>
      </c>
    </row>
    <row r="9" spans="1:4" x14ac:dyDescent="0.3">
      <c r="A9">
        <v>2020</v>
      </c>
      <c r="B9" t="s">
        <v>7</v>
      </c>
      <c r="C9">
        <v>3040</v>
      </c>
    </row>
    <row r="10" spans="1:4" x14ac:dyDescent="0.3">
      <c r="A10" s="3">
        <v>2024</v>
      </c>
      <c r="B10" t="s">
        <v>44</v>
      </c>
      <c r="C10">
        <v>2000</v>
      </c>
    </row>
    <row r="11" spans="1:4" x14ac:dyDescent="0.3">
      <c r="A11">
        <v>2020</v>
      </c>
      <c r="B11" t="s">
        <v>36</v>
      </c>
      <c r="C11">
        <v>1000</v>
      </c>
    </row>
    <row r="12" spans="1:4" x14ac:dyDescent="0.3">
      <c r="A12">
        <v>2020</v>
      </c>
      <c r="B12" t="s">
        <v>25</v>
      </c>
      <c r="C12">
        <v>4000</v>
      </c>
    </row>
    <row r="13" spans="1:4" x14ac:dyDescent="0.3">
      <c r="A13">
        <v>2020</v>
      </c>
      <c r="B13" t="s">
        <v>9</v>
      </c>
      <c r="C13">
        <v>5000</v>
      </c>
    </row>
    <row r="14" spans="1:4" x14ac:dyDescent="0.3">
      <c r="A14">
        <v>2020</v>
      </c>
      <c r="B14" t="s">
        <v>11</v>
      </c>
      <c r="C14">
        <v>4000</v>
      </c>
    </row>
    <row r="15" spans="1:4" x14ac:dyDescent="0.3">
      <c r="A15">
        <v>2020</v>
      </c>
      <c r="B15" t="s">
        <v>10</v>
      </c>
      <c r="C15">
        <v>1500</v>
      </c>
    </row>
    <row r="16" spans="1:4" x14ac:dyDescent="0.3">
      <c r="A16">
        <v>2020</v>
      </c>
      <c r="B16" t="s">
        <v>12</v>
      </c>
      <c r="C16">
        <v>1000</v>
      </c>
      <c r="D16">
        <f>SUM(C9:C16)</f>
        <v>21540</v>
      </c>
    </row>
    <row r="17" spans="1:4" x14ac:dyDescent="0.3">
      <c r="A17" s="3">
        <v>2025</v>
      </c>
      <c r="B17" t="s">
        <v>31</v>
      </c>
      <c r="C17">
        <v>10000</v>
      </c>
    </row>
    <row r="18" spans="1:4" x14ac:dyDescent="0.3">
      <c r="A18">
        <v>2021</v>
      </c>
      <c r="B18" t="s">
        <v>26</v>
      </c>
      <c r="C18">
        <v>12000</v>
      </c>
      <c r="D18">
        <f>SUM(C17:C18)</f>
        <v>22000</v>
      </c>
    </row>
    <row r="19" spans="1:4" x14ac:dyDescent="0.3">
      <c r="A19">
        <v>2022</v>
      </c>
      <c r="B19" t="s">
        <v>24</v>
      </c>
      <c r="C19">
        <v>55650</v>
      </c>
    </row>
    <row r="20" spans="1:4" x14ac:dyDescent="0.3">
      <c r="A20">
        <v>2022</v>
      </c>
      <c r="B20" t="s">
        <v>139</v>
      </c>
      <c r="C20">
        <v>17450</v>
      </c>
    </row>
    <row r="21" spans="1:4" x14ac:dyDescent="0.3">
      <c r="A21">
        <v>2022</v>
      </c>
      <c r="B21" t="s">
        <v>13</v>
      </c>
      <c r="C21">
        <v>2000</v>
      </c>
    </row>
    <row r="22" spans="1:4" x14ac:dyDescent="0.3">
      <c r="A22">
        <v>2022</v>
      </c>
      <c r="B22" t="s">
        <v>14</v>
      </c>
      <c r="C22">
        <v>2000</v>
      </c>
    </row>
    <row r="23" spans="1:4" x14ac:dyDescent="0.3">
      <c r="A23">
        <v>2022</v>
      </c>
      <c r="B23" t="s">
        <v>15</v>
      </c>
      <c r="C23">
        <v>2000</v>
      </c>
    </row>
    <row r="24" spans="1:4" x14ac:dyDescent="0.3">
      <c r="A24">
        <v>2022</v>
      </c>
      <c r="B24" t="s">
        <v>140</v>
      </c>
      <c r="C24">
        <v>2000</v>
      </c>
      <c r="D24">
        <f>SUM(C19:C24)</f>
        <v>81100</v>
      </c>
    </row>
    <row r="25" spans="1:4" x14ac:dyDescent="0.3">
      <c r="A25">
        <v>2023</v>
      </c>
      <c r="B25" t="s">
        <v>45</v>
      </c>
      <c r="C25">
        <v>5000</v>
      </c>
    </row>
    <row r="26" spans="1:4" x14ac:dyDescent="0.3">
      <c r="A26">
        <v>2023</v>
      </c>
      <c r="B26" t="s">
        <v>17</v>
      </c>
      <c r="C26">
        <v>18000</v>
      </c>
    </row>
    <row r="27" spans="1:4" x14ac:dyDescent="0.3">
      <c r="A27">
        <v>2023</v>
      </c>
      <c r="B27" t="s">
        <v>16</v>
      </c>
      <c r="C27">
        <v>3000</v>
      </c>
      <c r="D27">
        <f>SUM(C25:C27)</f>
        <v>26000</v>
      </c>
    </row>
    <row r="28" spans="1:4" x14ac:dyDescent="0.3">
      <c r="A28">
        <v>2024</v>
      </c>
      <c r="B28" t="s">
        <v>27</v>
      </c>
      <c r="C28">
        <v>10000</v>
      </c>
    </row>
    <row r="29" spans="1:4" x14ac:dyDescent="0.3">
      <c r="A29">
        <v>2024</v>
      </c>
      <c r="B29" t="s">
        <v>20</v>
      </c>
      <c r="C29">
        <v>8000</v>
      </c>
    </row>
    <row r="30" spans="1:4" x14ac:dyDescent="0.3">
      <c r="A30">
        <v>2024</v>
      </c>
      <c r="B30" t="s">
        <v>19</v>
      </c>
      <c r="C30">
        <v>4000</v>
      </c>
    </row>
    <row r="31" spans="1:4" x14ac:dyDescent="0.3">
      <c r="A31">
        <v>2024</v>
      </c>
      <c r="B31" t="s">
        <v>18</v>
      </c>
      <c r="C31">
        <v>2000</v>
      </c>
    </row>
    <row r="32" spans="1:4" x14ac:dyDescent="0.3">
      <c r="A32">
        <v>2024</v>
      </c>
      <c r="B32" t="s">
        <v>15</v>
      </c>
      <c r="C32">
        <v>2000</v>
      </c>
      <c r="D32">
        <f>SUM(C28:C32)</f>
        <v>26000</v>
      </c>
    </row>
    <row r="33" spans="1:4" x14ac:dyDescent="0.3">
      <c r="A33">
        <v>2026</v>
      </c>
      <c r="B33" t="s">
        <v>18</v>
      </c>
      <c r="C33">
        <v>2000</v>
      </c>
    </row>
    <row r="34" spans="1:4" x14ac:dyDescent="0.3">
      <c r="A34">
        <v>2026</v>
      </c>
      <c r="B34" t="s">
        <v>15</v>
      </c>
      <c r="C34">
        <v>2000</v>
      </c>
    </row>
    <row r="35" spans="1:4" x14ac:dyDescent="0.3">
      <c r="A35">
        <v>2026</v>
      </c>
      <c r="B35" t="s">
        <v>28</v>
      </c>
      <c r="C35">
        <v>1500</v>
      </c>
      <c r="D35">
        <f>SUM(C33:C35)</f>
        <v>5500</v>
      </c>
    </row>
    <row r="36" spans="1:4" x14ac:dyDescent="0.3">
      <c r="A36">
        <v>2027</v>
      </c>
      <c r="B36" t="s">
        <v>29</v>
      </c>
      <c r="C36">
        <v>3000</v>
      </c>
      <c r="D36">
        <f>+C36</f>
        <v>3000</v>
      </c>
    </row>
    <row r="37" spans="1:4" x14ac:dyDescent="0.3">
      <c r="A37">
        <v>2028</v>
      </c>
      <c r="B37" t="s">
        <v>30</v>
      </c>
      <c r="C37">
        <v>1000</v>
      </c>
    </row>
    <row r="38" spans="1:4" x14ac:dyDescent="0.3">
      <c r="A38">
        <v>2028</v>
      </c>
      <c r="B38" t="s">
        <v>46</v>
      </c>
      <c r="C38">
        <v>5000</v>
      </c>
      <c r="D38">
        <f>SUM(C37:C38)</f>
        <v>6000</v>
      </c>
    </row>
    <row r="39" spans="1:4" x14ac:dyDescent="0.3">
      <c r="A39">
        <v>2029</v>
      </c>
      <c r="B39" t="s">
        <v>141</v>
      </c>
      <c r="C39">
        <v>0</v>
      </c>
      <c r="D39">
        <f>+C39</f>
        <v>0</v>
      </c>
    </row>
    <row r="40" spans="1:4" x14ac:dyDescent="0.3">
      <c r="C40">
        <f>SUM(C2:C39)</f>
        <v>206329</v>
      </c>
      <c r="D40">
        <f>SUM(D8:D39)</f>
        <v>206329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PTS 2020-2029 Graph</vt:lpstr>
      <vt:lpstr>PTS 2020-2029</vt:lpstr>
      <vt:lpstr>Korjaushistoria 2006-</vt:lpstr>
      <vt:lpstr>Kiinteistökartturi (source)</vt:lpstr>
      <vt:lpstr>'PTS 2020-2029'!Tulostusalue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jorma mäkinen</cp:lastModifiedBy>
  <cp:lastPrinted>2020-01-24T14:58:44Z</cp:lastPrinted>
  <dcterms:created xsi:type="dcterms:W3CDTF">2019-09-11T14:59:56Z</dcterms:created>
  <dcterms:modified xsi:type="dcterms:W3CDTF">2020-01-24T15:31:29Z</dcterms:modified>
  <cp:category/>
</cp:coreProperties>
</file>